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61567EDC-9514-4276-9B7E-1360F9E7116A}" xr6:coauthVersionLast="47" xr6:coauthVersionMax="47" xr10:uidLastSave="{00000000-0000-0000-0000-000000000000}"/>
  <bookViews>
    <workbookView xWindow="-108" yWindow="-108" windowWidth="23256" windowHeight="12456" tabRatio="912" activeTab="1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<sst xmlns="http://schemas.openxmlformats.org/spreadsheetml/2006/main" count="1775" uniqueCount="995">
  <si>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</si>
  <si>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</si>
  <si>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</si>
  <si>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</si>
  <si>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</si>
  <si>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</si>
  <si>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</si>
  <si>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</si>
  <si>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</si>
  <si>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</si>
  <si>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</si>
  <si>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</si>
  <si>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</si>
  <si>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</si>
  <si>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</si>
  <si>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</si>
  <si>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</si>
  <si>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</si>
  <si>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</si>
  <si>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</si>
  <si>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</si>
  <si>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</si>
  <si>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</si>
  <si>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</si>
  <si>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</si>
  <si>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</si>
  <si>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</si>
  <si>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</si>
  <si>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</si>
  <si>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</si>
  <si>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</si>
  <si>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</si>
  <si>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</si>
  <si>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</si>
  <si>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</si>
  <si>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</si>
  <si>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</si>
  <si>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</si>
  <si>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</si>
  <si>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</si>
  <si>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</si>
  <si>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</si>
  <si>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</si>
  <si>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</si>
  <si>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</si>
  <si>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</si>
  <si>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</si>
  <si>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</si>
  <si>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</si>
  <si>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</si>
  <si>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</si>
  <si>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</si>
  <si>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</si>
  <si>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</si>
  <si>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</si>
  <si>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</si>
  <si>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</si>
  <si>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</si>
  <si>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</si>
  <si>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</si>
  <si>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</si>
  <si>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</si>
  <si>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</si>
  <si>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</si>
  <si>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</si>
  <si>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</si>
  <si>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</si>
  <si>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</si>
  <si>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</si>
  <si>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</si>
  <si>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</si>
  <si>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</si>
  <si>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</si>
  <si>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</si>
  <si>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</si>
  <si>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</si>
  <si>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</si>
  <si>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</si>
  <si>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</si>
  <si>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</si>
  <si>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</si>
  <si>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</si>
  <si>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</si>
  <si>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</si>
  <si>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</si>
  <si>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</si>
  <si>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</si>
  <si>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</si>
  <si>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</si>
  <si>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</si>
  <si>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</si>
  <si>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</si>
  <si>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</si>
  <si>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</si>
  <si>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</si>
  <si>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</si>
  <si>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</si>
  <si>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</si>
  <si>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</si>
  <si>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</si>
  <si>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</si>
  <si>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</si>
  <si>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</si>
  <si>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</si>
  <si>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</si>
  <si>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</si>
  <si>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</si>
  <si>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</si>
  <si>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</si>
  <si>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</si>
  <si>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</si>
  <si>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</si>
  <si>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</si>
  <si>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</si>
  <si>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</si>
  <si>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</si>
  <si>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</si>
  <si>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</si>
  <si>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</si>
  <si>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</si>
  <si>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</si>
  <si>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</si>
  <si>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</si>
  <si>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</si>
  <si>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</si>
  <si>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</si>
  <si>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</si>
  <si>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</si>
  <si>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</si>
  <si>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</si>
  <si>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</si>
  <si>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</si>
  <si>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</si>
  <si>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</si>
  <si>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</si>
  <si>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</si>
  <si>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</si>
  <si>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</si>
  <si>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</si>
  <si>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</si>
  <si>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</si>
  <si>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</si>
  <si>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</si>
  <si>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</si>
  <si>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</si>
  <si>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</si>
  <si>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</si>
  <si>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</si>
  <si>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</si>
  <si>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</si>
  <si>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</si>
  <si>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</si>
  <si>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</si>
  <si>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</si>
  <si>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</si>
  <si>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</si>
  <si>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</si>
  <si>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</si>
  <si>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</si>
  <si>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</si>
  <si>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</si>
  <si>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</si>
  <si>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</si>
  <si>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</si>
  <si>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</si>
  <si>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</si>
  <si>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</si>
  <si>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</si>
  <si>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</si>
  <si>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</si>
  <si>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</si>
  <si>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</si>
  <si>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</si>
  <si>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</si>
  <si>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</si>
  <si>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</si>
  <si>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</si>
  <si>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</si>
  <si>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</si>
  <si>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</si>
  <si>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</si>
  <si>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</si>
  <si>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</si>
  <si>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</si>
  <si>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</si>
  <si>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</si>
  <si>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</si>
  <si>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</si>
  <si>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</si>
  <si>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</si>
  <si>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</si>
  <si>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</si>
  <si>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</si>
  <si>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</si>
  <si>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</si>
  <si>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</si>
  <si>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</si>
  <si>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</si>
  <si>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</si>
  <si>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</si>
  <si>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</si>
  <si>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</si>
  <si>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</si>
  <si>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</si>
  <si>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</si>
  <si>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</si>
  <si>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</si>
  <si>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</si>
  <si>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</si>
  <si>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</si>
  <si>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</si>
  <si>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</si>
  <si>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</si>
  <si>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</si>
  <si>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</si>
  <si>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</si>
  <si>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</si>
  <si>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</si>
  <si>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</si>
  <si>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</si>
  <si>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</si>
  <si>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</si>
  <si>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</si>
  <si>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</si>
  <si>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</si>
  <si>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</si>
  <si>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</si>
  <si>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</si>
  <si>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</si>
  <si>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</si>
  <si>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</si>
  <si>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</si>
  <si>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</si>
  <si>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</si>
  <si>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</si>
  <si>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</si>
  <si>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</si>
  <si>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</si>
  <si>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</si>
  <si>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</si>
  <si>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</si>
  <si>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</si>
  <si>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</si>
  <si>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</si>
  <si>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</si>
  <si>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</si>
  <si>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</si>
  <si>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</si>
  <si>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</si>
  <si>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</si>
  <si>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</si>
  <si>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</si>
  <si>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</si>
  <si>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</si>
  <si>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</si>
  <si>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</si>
  <si>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</si>
  <si>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</si>
  <si>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</si>
  <si>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</si>
  <si>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</si>
  <si>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</si>
  <si>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</si>
  <si>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</si>
  <si>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</si>
  <si>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</si>
  <si>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</si>
  <si>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</si>
  <si>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</si>
  <si>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</si>
  <si>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</si>
  <si>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</si>
  <si>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</si>
  <si>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</si>
  <si>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</si>
  <si>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</si>
  <si>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</si>
  <si>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</si>
  <si>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</si>
  <si>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</si>
  <si>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</si>
  <si>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</si>
  <si>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</si>
  <si>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</si>
  <si>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</si>
  <si>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</si>
  <si>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</si>
  <si>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</si>
  <si>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</si>
  <si>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</si>
  <si>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</si>
  <si>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</si>
  <si>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</si>
  <si>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</si>
  <si>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</si>
  <si>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</si>
  <si>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</si>
  <si>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</si>
  <si>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</si>
  <si>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</si>
  <si>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</si>
  <si>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</si>
  <si>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</si>
  <si>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</si>
  <si>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</si>
  <si>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</si>
  <si>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</si>
  <si>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</si>
  <si>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</si>
  <si>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</si>
  <si>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</si>
  <si>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</si>
  <si>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</si>
  <si>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</si>
  <si>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</si>
  <si>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</si>
  <si>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</si>
  <si>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</si>
  <si>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</si>
  <si>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</si>
  <si>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</si>
  <si>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</si>
  <si>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</si>
  <si>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</si>
  <si>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</si>
  <si>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</si>
  <si>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</si>
  <si>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</si>
  <si>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</si>
  <si>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</si>
  <si>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</si>
  <si>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</si>
  <si>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</si>
  <si>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</si>
  <si>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</si>
  <si>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</si>
  <si>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</si>
  <si>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</si>
  <si>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</si>
  <si>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</si>
  <si>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</si>
  <si>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</si>
  <si>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</si>
  <si>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</si>
  <si>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</si>
  <si>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</si>
  <si>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</si>
  <si>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</si>
  <si>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</si>
  <si>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</si>
  <si>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</si>
  <si>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</si>
  <si>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</si>
  <si>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</si>
  <si>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</si>
  <si>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</si>
  <si>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</si>
  <si>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</si>
  <si>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</si>
  <si>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</si>
  <si>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</si>
  <si>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</si>
  <si>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</si>
  <si>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</si>
  <si>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</si>
  <si>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</si>
  <si>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</si>
  <si>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</si>
  <si>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</si>
  <si>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</si>
  <si>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</si>
  <si>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</si>
  <si>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</si>
  <si>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</si>
  <si>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</si>
  <si>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</si>
  <si>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</si>
  <si>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</si>
  <si>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</si>
  <si>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</si>
  <si>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</si>
  <si>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</si>
  <si>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</si>
  <si>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</si>
  <si>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</si>
  <si>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</si>
  <si>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</si>
  <si>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</si>
  <si>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</si>
  <si>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</si>
  <si>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</si>
  <si>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</si>
  <si>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</si>
  <si>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</si>
  <si>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</si>
  <si>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</si>
  <si>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</si>
  <si>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</si>
  <si>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</si>
  <si>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</si>
  <si>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</si>
  <si>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</si>
  <si>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</si>
  <si>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</si>
  <si>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</si>
  <si>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</si>
  <si>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</si>
  <si>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</si>
  <si>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</si>
  <si>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</si>
  <si>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</si>
  <si>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</si>
  <si>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</si>
  <si>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</si>
  <si>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</si>
  <si>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</si>
  <si>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</si>
  <si>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</si>
  <si>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</si>
  <si>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</si>
  <si>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</si>
  <si>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</si>
  <si>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</si>
  <si>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</si>
  <si>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</si>
  <si>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</si>
  <si>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</si>
  <si>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</si>
  <si>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</si>
  <si>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</si>
  <si>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</si>
  <si>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</si>
  <si>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</si>
  <si>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</si>
  <si>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</si>
  <si>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</si>
  <si>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</si>
  <si>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</si>
  <si>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</si>
  <si>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</si>
  <si>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</si>
  <si>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</si>
  <si>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</si>
  <si>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</si>
  <si>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</si>
  <si>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</si>
  <si>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</si>
  <si>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</si>
  <si>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</si>
  <si>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</si>
  <si>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</si>
  <si>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</si>
  <si>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</si>
  <si>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</si>
  <si>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</si>
  <si>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</si>
  <si>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</si>
  <si>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</si>
  <si>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</si>
  <si>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</si>
  <si>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</si>
  <si>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</si>
  <si>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</si>
  <si>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</si>
  <si>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</si>
  <si>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</si>
  <si>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</si>
  <si>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</si>
  <si>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</si>
  <si>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</si>
  <si>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</si>
  <si>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</si>
  <si>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</si>
  <si>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</si>
  <si>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</si>
  <si>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</si>
  <si>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</si>
  <si>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</si>
  <si>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</si>
  <si>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</si>
  <si>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</si>
  <si>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</si>
  <si>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</si>
  <si>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</si>
  <si>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</si>
  <si>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</si>
  <si>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</si>
  <si>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</si>
  <si>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</si>
  <si>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</si>
  <si>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</si>
  <si>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</si>
  <si>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</si>
  <si>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</si>
  <si>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</si>
  <si>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</si>
  <si>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</si>
  <si>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</si>
  <si>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</si>
  <si>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</si>
  <si>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</si>
  <si>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</si>
  <si>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</si>
  <si>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</si>
  <si>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</si>
  <si>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</si>
  <si>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</si>
  <si>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</si>
  <si>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</si>
  <si>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</si>
  <si>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</si>
  <si>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</si>
  <si>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</si>
  <si>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</si>
  <si>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</si>
  <si>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</si>
  <si>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</si>
  <si>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</si>
  <si>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</si>
  <si>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</si>
  <si>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</si>
  <si>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</si>
  <si>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</si>
  <si>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</si>
  <si>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</si>
  <si>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</si>
  <si>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</si>
  <si>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</si>
  <si>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</si>
  <si>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</si>
  <si>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</si>
  <si>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</si>
  <si>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</si>
  <si>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</si>
  <si>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</si>
  <si>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</si>
  <si>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</si>
  <si>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</si>
  <si>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</si>
  <si>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</si>
  <si>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</si>
  <si>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</si>
  <si>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</si>
  <si>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</si>
  <si>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</si>
  <si>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</si>
  <si>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</si>
  <si>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</si>
  <si>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</si>
  <si>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</si>
  <si>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</si>
  <si>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</si>
  <si>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</si>
  <si>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</si>
  <si>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</si>
  <si>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</si>
  <si>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</si>
  <si>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</si>
  <si>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</si>
  <si>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</si>
  <si>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</si>
  <si>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</si>
  <si>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</si>
  <si>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</si>
  <si>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</si>
  <si>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</si>
  <si>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</si>
  <si>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</si>
  <si>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</si>
  <si>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</si>
  <si>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</si>
  <si>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</si>
  <si>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</si>
  <si>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</si>
  <si>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</si>
  <si>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</si>
  <si>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</si>
  <si>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</si>
  <si>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</si>
  <si>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</si>
  <si>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</si>
  <si>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</si>
  <si>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</si>
  <si>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</si>
  <si>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</si>
  <si>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</si>
  <si>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</si>
  <si>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</si>
  <si>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</si>
  <si>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</si>
  <si>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</si>
  <si>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</si>
  <si>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</si>
  <si>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</si>
  <si>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</si>
  <si>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</si>
  <si>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</si>
  <si>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</si>
  <si>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</si>
  <si>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</si>
  <si>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</si>
  <si>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</si>
  <si>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</si>
  <si>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</si>
  <si>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</si>
  <si>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</si>
  <si>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</si>
  <si>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</si>
  <si>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</si>
  <si>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</si>
  <si>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</si>
  <si>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</si>
  <si>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</si>
  <si>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</si>
  <si>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</si>
  <si>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</si>
  <si>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</si>
  <si>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</si>
  <si>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</si>
  <si>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</si>
  <si>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</si>
  <si>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</si>
  <si>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</si>
  <si>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</si>
  <si>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</si>
  <si>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</si>
  <si>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</si>
  <si>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</si>
  <si>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</si>
  <si>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</si>
  <si>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</si>
  <si>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</si>
  <si>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</si>
  <si>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</si>
  <si>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</si>
  <si>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</si>
  <si>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</si>
  <si>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</si>
  <si>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</si>
  <si>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</si>
  <si>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</si>
  <si>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</si>
  <si>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</si>
  <si>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</si>
  <si>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</si>
  <si>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</si>
  <si>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</si>
  <si>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</si>
  <si>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</si>
  <si>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</si>
  <si>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</si>
  <si>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</si>
  <si>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</si>
  <si>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</si>
  <si>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</si>
  <si>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</si>
  <si>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</si>
  <si>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</si>
  <si>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</si>
  <si>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</si>
  <si>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</si>
  <si>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</si>
  <si>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</si>
  <si>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</si>
  <si>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</si>
  <si>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</si>
  <si>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</si>
  <si>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</si>
  <si>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</si>
  <si>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</si>
  <si>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</si>
  <si>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</si>
  <si>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</si>
  <si>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</si>
  <si>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</si>
  <si>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</si>
  <si>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</si>
  <si>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</si>
  <si>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</si>
  <si>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</si>
  <si>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</si>
  <si>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</si>
  <si>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</si>
  <si>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</si>
  <si>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</si>
  <si>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</si>
  <si>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</si>
  <si>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</si>
  <si>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</si>
  <si>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</si>
  <si>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</si>
  <si>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</si>
  <si>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</si>
  <si>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</si>
  <si>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</si>
  <si>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</si>
  <si>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</si>
  <si>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</si>
  <si>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</si>
  <si>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</si>
  <si>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</si>
  <si>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</si>
  <si>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</si>
  <si>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</si>
  <si>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</si>
  <si>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</si>
  <si>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</si>
  <si>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</si>
  <si>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</si>
  <si>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</si>
  <si>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</si>
  <si>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</si>
  <si>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</si>
  <si>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</si>
  <si>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</si>
  <si>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</si>
  <si>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</si>
  <si>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</si>
  <si>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</si>
  <si>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</si>
  <si>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</si>
  <si>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</si>
  <si>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</si>
  <si>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</si>
  <si>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</si>
  <si>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</si>
  <si>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</si>
  <si>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</si>
  <si>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</si>
  <si>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</si>
  <si>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</si>
  <si>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</si>
  <si>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</si>
  <si>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</si>
  <si>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</si>
  <si>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</si>
  <si>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</si>
  <si>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</si>
  <si>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</si>
  <si>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</si>
  <si>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</si>
  <si>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</si>
  <si>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</si>
  <si>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</si>
  <si>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</si>
  <si>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</si>
  <si>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</si>
  <si>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</si>
  <si>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</si>
  <si>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</si>
  <si>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</si>
  <si>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</si>
  <si>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</si>
  <si>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</si>
  <si>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</si>
  <si>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</si>
  <si>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</si>
  <si>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</si>
  <si>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</si>
  <si>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</si>
  <si>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</si>
  <si>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</si>
  <si>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</si>
  <si>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</si>
  <si>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</si>
  <si>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</si>
  <si>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</si>
  <si>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</si>
  <si>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</si>
  <si>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</si>
  <si>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</si>
  <si>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</si>
  <si>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</si>
  <si>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</si>
  <si>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</si>
  <si>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</si>
  <si>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</si>
  <si>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</si>
  <si>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</si>
  <si>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</si>
  <si>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</si>
  <si>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</si>
  <si>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</si>
  <si>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</si>
  <si>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</si>
  <si>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</si>
  <si>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</si>
  <si>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</si>
  <si>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</si>
  <si>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</si>
  <si>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</si>
  <si>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</si>
  <si>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</si>
  <si>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</si>
  <si>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</si>
  <si>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</si>
  <si>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</si>
  <si>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</si>
  <si>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</si>
  <si>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</si>
  <si>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</si>
  <si>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</si>
  <si>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</si>
  <si>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</si>
  <si>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</si>
  <si>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</si>
  <si>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</si>
  <si>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</si>
  <si>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</si>
  <si>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</si>
  <si>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</si>
  <si>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</si>
  <si>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</si>
  <si>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</si>
  <si>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</si>
  <si>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</si>
  <si>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</si>
  <si>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</si>
  <si>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</si>
  <si>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</si>
  <si>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</si>
  <si>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</si>
  <si>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</si>
  <si>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</si>
  <si>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</si>
  <si>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</si>
  <si>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</si>
  <si>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</si>
  <si>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</si>
  <si>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</si>
  <si>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</si>
  <si>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</si>
  <si>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</si>
  <si>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</si>
  <si>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</si>
  <si>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</si>
  <si>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</si>
  <si>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</si>
  <si>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</si>
  <si>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</si>
  <si>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</si>
  <si>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</si>
  <si>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</si>
  <si>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</si>
  <si>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</si>
  <si>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</si>
  <si>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</si>
  <si>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</si>
  <si>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</si>
  <si>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</si>
  <si>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</si>
  <si>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</si>
  <si>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</si>
  <si>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</si>
  <si>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</si>
  <si>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</si>
  <si>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</si>
  <si>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</si>
  <si>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</si>
  <si>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</si>
  <si>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</si>
  <si>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</si>
  <si>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</si>
  <si>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</si>
  <si>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</si>
  <si>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</si>
  <si>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</si>
  <si>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</si>
  <si>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</si>
  <si>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</si>
  <si>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</si>
  <si>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</si>
  <si>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</si>
  <si>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</si>
  <si>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</si>
  <si>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</si>
  <si>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</si>
  <si>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</si>
  <si>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</si>
  <si>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</si>
  <si>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</si>
  <si>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</si>
  <si>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</si>
  <si>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</si>
  <si>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</si>
  <si>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</si>
  <si>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</si>
  <si>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</si>
  <si>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</si>
  <si>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</si>
  <si>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</si>
  <si>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</si>
  <si>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</si>
  <si>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</si>
  <si>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</si>
  <si>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</si>
  <si>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</si>
  <si>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</si>
  <si>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</si>
  <si>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</si>
  <si>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</si>
  <si>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</si>
  <si>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</si>
  <si>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</si>
  <si>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</si>
  <si>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</si>
  <si>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</si>
  <si>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</si>
  <si>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</si>
  <si>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</si>
  <si>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</si>
  <si>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</si>
  <si>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</si>
  <si>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</si>
  <si>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</si>
  <si>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</si>
  <si>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t>Lokalnej Grupy Działana ….................................................................................</t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</si>
  <si>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</si>
  <si>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</si>
  <si>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</si>
  <si>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</si>
  <si>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</si>
  <si>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</si>
  <si>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</si>
  <si>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</si>
  <si>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</si>
  <si>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</si>
  <si>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</si>
  <si>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</si>
  <si>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</si>
  <si>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</si>
  <si>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</si>
  <si>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</si>
  <si>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</si>
  <si>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</si>
  <si>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</si>
  <si>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</si>
  <si>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</si>
  <si>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</si>
  <si>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</si>
  <si>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</si>
  <si>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</si>
  <si>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</si>
  <si>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</si>
  <si>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</si>
  <si>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</si>
  <si>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</si>
  <si>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</si>
  <si>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</si>
  <si>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z administratorem danych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</si>
  <si>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</si>
  <si>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</si>
  <si>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</si>
  <si>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</si>
  <si>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</si>
  <si>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</si>
  <si>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  </r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</si>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</sst>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783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6" fontId="30" fillId="0" borderId="0" xfId="0" applyNumberFormat="1" applyFont="1" applyFill="1" applyBorder="1" applyAlignment="1" applyProtection="1">
      <alignment horizontal="center" vertical="center" wrapText="1"/>
    </xf>
    <xf numFmtId="166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7" fontId="30" fillId="24" borderId="12" xfId="0" applyNumberFormat="1" applyFont="1" applyFill="1" applyBorder="1" applyAlignment="1" applyProtection="1">
      <alignment vertical="center" wrapText="1"/>
    </xf>
    <xf numFmtId="167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7" fontId="30" fillId="24" borderId="13" xfId="0" applyNumberFormat="1" applyFont="1" applyFill="1" applyBorder="1" applyAlignment="1" applyProtection="1">
      <alignment vertical="center" wrapText="1"/>
    </xf>
    <xf numFmtId="167" fontId="30" fillId="24" borderId="11" xfId="0" applyNumberFormat="1" applyFont="1" applyFill="1" applyBorder="1" applyAlignment="1" applyProtection="1">
      <alignment vertical="center" wrapText="1"/>
    </xf>
    <xf numFmtId="167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7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7" fontId="30" fillId="24" borderId="12" xfId="0" applyNumberFormat="1" applyFont="1" applyFill="1" applyBorder="1" applyAlignment="1" applyProtection="1">
      <alignment horizontal="justify" vertical="center" wrapText="1"/>
    </xf>
    <xf numFmtId="167" fontId="30" fillId="24" borderId="15" xfId="0" applyNumberFormat="1" applyFont="1" applyFill="1" applyBorder="1" applyAlignment="1" applyProtection="1">
      <alignment horizontal="justify" vertical="center" wrapText="1"/>
    </xf>
    <xf numFmtId="167" fontId="30" fillId="24" borderId="13" xfId="0" applyNumberFormat="1" applyFont="1" applyFill="1" applyBorder="1" applyAlignment="1" applyProtection="1">
      <alignment horizontal="justify" vertical="center" wrapText="1"/>
    </xf>
    <xf numFmtId="167" fontId="30" fillId="24" borderId="11" xfId="0" applyNumberFormat="1" applyFont="1" applyFill="1" applyBorder="1" applyAlignment="1" applyProtection="1">
      <alignment horizontal="justify" vertical="center" wrapText="1"/>
    </xf>
    <xf numFmtId="167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6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6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7" fontId="30" fillId="24" borderId="12" xfId="0" applyNumberFormat="1" applyFont="1" applyFill="1" applyBorder="1" applyAlignment="1" applyProtection="1">
      <alignment horizontal="center" vertical="center" wrapText="1"/>
    </xf>
    <xf numFmtId="167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7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8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3" fontId="30" fillId="24" borderId="0" xfId="46" applyNumberFormat="1" applyFont="1" applyFill="1" applyProtection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7" fillId="0" borderId="0" xfId="46" applyFont="1" applyFill="1" applyBorder="1" applyAlignment="1">
      <alignment horizontal="justify"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0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0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89" fillId="0" borderId="0" xfId="46" applyFont="1" applyFill="1" applyBorder="1" applyAlignment="1" applyProtection="1">
      <alignment horizontal="justify" vertical="center"/>
    </xf>
    <xf numFmtId="0" fontId="89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0" fontId="30" fillId="25" borderId="0" xfId="55" applyFont="1" applyFill="1" applyBorder="1" applyProtection="1"/>
    <xf numFmtId="0" fontId="52" fillId="24" borderId="0" xfId="46" applyFont="1" applyFill="1" applyBorder="1" applyProtection="1"/>
    <xf numFmtId="0" fontId="25" fillId="25" borderId="0" xfId="46" applyFont="1" applyFill="1" applyBorder="1" applyProtection="1"/>
    <xf numFmtId="0" fontId="37" fillId="25" borderId="0" xfId="46" applyFont="1" applyFill="1" applyBorder="1" applyAlignment="1" applyProtection="1">
      <alignment horizontal="justify" vertical="center" wrapText="1"/>
    </xf>
    <xf numFmtId="0" fontId="79" fillId="25" borderId="0" xfId="46" applyFont="1" applyFill="1" applyBorder="1" applyAlignment="1" applyProtection="1">
      <alignment horizontal="justify" vertical="center" wrapText="1"/>
    </xf>
    <xf numFmtId="0" fontId="25" fillId="25" borderId="0" xfId="46" applyFont="1" applyFill="1" applyProtection="1"/>
    <xf numFmtId="0" fontId="29" fillId="25" borderId="0" xfId="0" applyFont="1" applyFill="1" applyBorder="1" applyAlignment="1" applyProtection="1">
      <alignment vertical="center"/>
    </xf>
    <xf numFmtId="0" fontId="4" fillId="25" borderId="0" xfId="0" applyFont="1" applyFill="1" applyBorder="1" applyProtection="1"/>
    <xf numFmtId="0" fontId="25" fillId="25" borderId="0" xfId="0" applyFont="1" applyFill="1" applyBorder="1" applyProtection="1"/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top"/>
    </xf>
    <xf numFmtId="0" fontId="25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Alignment="1" applyProtection="1">
      <alignment horizontal="center" vertical="top" wrapText="1"/>
    </xf>
    <xf numFmtId="0" fontId="5" fillId="24" borderId="10" xfId="46" applyFont="1" applyFill="1" applyBorder="1" applyAlignment="1" applyProtection="1">
      <alignment horizontal="center" vertical="top" wrapText="1"/>
    </xf>
    <xf numFmtId="0" fontId="31" fillId="24" borderId="10" xfId="46" applyFont="1" applyFill="1" applyBorder="1" applyAlignment="1" applyProtection="1">
      <alignment horizontal="center" vertical="top" wrapText="1"/>
    </xf>
    <xf numFmtId="0" fontId="33" fillId="24" borderId="17" xfId="46" applyFont="1" applyFill="1" applyBorder="1" applyAlignment="1" applyProtection="1">
      <alignment horizontal="center" vertical="top"/>
    </xf>
    <xf numFmtId="0" fontId="5" fillId="24" borderId="0" xfId="46" applyFont="1" applyFill="1" applyBorder="1" applyAlignment="1" applyProtection="1">
      <alignment horizontal="center" vertical="top"/>
    </xf>
    <xf numFmtId="0" fontId="31" fillId="24" borderId="0" xfId="46" applyFont="1" applyFill="1" applyBorder="1" applyAlignment="1" applyProtection="1">
      <alignment horizontal="center" vertical="top" wrapText="1"/>
    </xf>
    <xf numFmtId="0" fontId="33" fillId="24" borderId="0" xfId="46" applyFont="1" applyFill="1" applyBorder="1" applyAlignment="1" applyProtection="1">
      <alignment horizontal="center" vertical="top" wrapText="1"/>
    </xf>
    <xf numFmtId="0" fontId="4" fillId="0" borderId="0" xfId="46" applyFill="1" applyBorder="1" applyAlignment="1">
      <alignment horizontal="justify" vertical="top" wrapText="1"/>
    </xf>
    <xf numFmtId="0" fontId="5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5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vertical="center" wrapText="1"/>
    </xf>
    <xf numFmtId="167" fontId="30" fillId="24" borderId="0" xfId="55" applyNumberFormat="1" applyFont="1" applyFill="1" applyBorder="1" applyAlignment="1" applyProtection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7" fillId="0" borderId="14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0" borderId="21" xfId="55" applyNumberFormat="1" applyFont="1" applyFill="1" applyBorder="1" applyAlignment="1" applyProtection="1">
      <alignment horizontal="center" vertical="center"/>
    </xf>
    <xf numFmtId="49" fontId="30" fillId="0" borderId="19" xfId="55" applyNumberFormat="1" applyFont="1" applyFill="1" applyBorder="1" applyAlignment="1" applyProtection="1">
      <alignment horizontal="center" vertical="center"/>
    </xf>
    <xf numFmtId="49" fontId="30" fillId="0" borderId="22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0" borderId="21" xfId="55" applyFont="1" applyFill="1" applyBorder="1" applyAlignment="1" applyProtection="1">
      <alignment horizontal="center" vertical="center" wrapText="1"/>
    </xf>
    <xf numFmtId="0" fontId="30" fillId="0" borderId="19" xfId="55" applyFont="1" applyFill="1" applyBorder="1" applyAlignment="1" applyProtection="1">
      <alignment horizontal="center" vertical="center" wrapText="1"/>
    </xf>
    <xf numFmtId="0" fontId="30" fillId="0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96" fillId="24" borderId="14" xfId="55" applyFont="1" applyFill="1" applyBorder="1" applyAlignment="1" applyProtection="1">
      <alignment horizontal="left" vertical="center"/>
    </xf>
    <xf numFmtId="0" fontId="96" fillId="24" borderId="12" xfId="55" applyFont="1" applyFill="1" applyBorder="1" applyAlignment="1" applyProtection="1">
      <alignment horizontal="left" vertical="center"/>
    </xf>
    <xf numFmtId="0" fontId="96" fillId="24" borderId="15" xfId="55" applyFont="1" applyFill="1" applyBorder="1" applyAlignment="1" applyProtection="1">
      <alignment horizontal="left" vertical="center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71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5" borderId="21" xfId="55" applyFont="1" applyFill="1" applyBorder="1" applyAlignment="1" applyProtection="1">
      <alignment horizontal="justify" vertical="center" wrapText="1"/>
    </xf>
    <xf numFmtId="0" fontId="35" fillId="25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0" borderId="14" xfId="55" applyFont="1" applyFill="1" applyBorder="1" applyAlignment="1" applyProtection="1">
      <alignment horizontal="left" vertical="top"/>
    </xf>
    <xf numFmtId="0" fontId="30" fillId="0" borderId="12" xfId="55" applyFont="1" applyFill="1" applyBorder="1" applyAlignment="1" applyProtection="1">
      <alignment horizontal="left" vertical="top"/>
    </xf>
    <xf numFmtId="0" fontId="30" fillId="0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7" fontId="30" fillId="24" borderId="10" xfId="0" applyNumberFormat="1" applyFont="1" applyFill="1" applyBorder="1" applyAlignment="1" applyProtection="1">
      <alignment horizontal="center" vertical="center" wrapText="1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5" borderId="0" xfId="0" applyFont="1" applyFill="1" applyBorder="1" applyAlignment="1" applyProtection="1">
      <alignment horizontal="left" vertical="top"/>
    </xf>
    <xf numFmtId="0" fontId="30" fillId="25" borderId="0" xfId="0" applyFont="1" applyFill="1" applyBorder="1" applyAlignment="1" applyProtection="1">
      <alignment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5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7" fontId="37" fillId="24" borderId="11" xfId="0" applyNumberFormat="1" applyFont="1" applyFill="1" applyBorder="1" applyAlignment="1" applyProtection="1">
      <alignment horizontal="center" vertical="center" wrapText="1"/>
    </xf>
    <xf numFmtId="167" fontId="30" fillId="24" borderId="21" xfId="0" applyNumberFormat="1" applyFont="1" applyFill="1" applyBorder="1" applyAlignment="1" applyProtection="1">
      <alignment horizontal="justify" vertical="center" wrapText="1"/>
    </xf>
    <xf numFmtId="167" fontId="30" fillId="24" borderId="19" xfId="0" applyNumberFormat="1" applyFont="1" applyFill="1" applyBorder="1" applyAlignment="1" applyProtection="1">
      <alignment horizontal="justify" vertical="center" wrapText="1"/>
    </xf>
    <xf numFmtId="167" fontId="30" fillId="24" borderId="22" xfId="0" applyNumberFormat="1" applyFont="1" applyFill="1" applyBorder="1" applyAlignment="1" applyProtection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1" fillId="24" borderId="0" xfId="46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5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4" fillId="0" borderId="0" xfId="46" applyFont="1" applyAlignment="1">
      <alignment horizontal="justify" vertical="top" wrapText="1"/>
    </xf>
    <xf numFmtId="49" fontId="87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7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center" wrapText="1"/>
    </xf>
    <xf numFmtId="49" fontId="4" fillId="0" borderId="0" xfId="46" applyNumberFormat="1" applyFont="1" applyFill="1" applyBorder="1" applyAlignment="1">
      <alignment horizontal="justify" vertical="center" wrapText="1"/>
    </xf>
    <xf numFmtId="0" fontId="35" fillId="25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176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left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49" fontId="4" fillId="0" borderId="38" xfId="46" applyNumberFormat="1" applyFont="1" applyFill="1" applyBorder="1" applyAlignment="1" applyProtection="1">
      <alignment horizontal="center"/>
      <protection locked="0"/>
    </xf>
    <xf numFmtId="0" fontId="4" fillId="0" borderId="38" xfId="46" applyFont="1" applyFill="1" applyBorder="1" applyAlignment="1" applyProtection="1">
      <alignment horizontal="center"/>
    </xf>
    <xf numFmtId="0" fontId="37" fillId="24" borderId="0" xfId="46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24" borderId="0" xfId="46" applyFont="1" applyFill="1" applyBorder="1" applyAlignment="1">
      <alignment horizontal="justify" vertical="top" wrapText="1"/>
    </xf>
    <xf numFmtId="0" fontId="4" fillId="0" borderId="0" xfId="46" applyFill="1" applyBorder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>
      <alignment horizontal="justify" vertical="top" wrapText="1"/>
    </xf>
    <xf numFmtId="0" fontId="29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49" fontId="4" fillId="0" borderId="0" xfId="46" applyNumberFormat="1" applyFill="1" applyBorder="1" applyAlignment="1" applyProtection="1">
      <alignment horizontal="justify" vertical="top" wrapText="1"/>
      <protection locked="0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2" fontId="30" fillId="0" borderId="14" xfId="46" applyNumberFormat="1" applyFont="1" applyFill="1" applyBorder="1" applyAlignment="1" applyProtection="1">
      <alignment horizontal="center" vertical="center"/>
    </xf>
    <xf numFmtId="172" fontId="30" fillId="0" borderId="12" xfId="46" applyNumberFormat="1" applyFont="1" applyFill="1" applyBorder="1" applyAlignment="1" applyProtection="1">
      <alignment horizontal="center" vertical="center"/>
    </xf>
    <xf numFmtId="172" fontId="30" fillId="0" borderId="15" xfId="46" applyNumberFormat="1" applyFont="1" applyFill="1" applyBorder="1" applyAlignment="1" applyProtection="1">
      <alignment horizontal="center" vertical="center"/>
    </xf>
    <xf numFmtId="172" fontId="30" fillId="0" borderId="17" xfId="46" applyNumberFormat="1" applyFont="1" applyFill="1" applyBorder="1" applyAlignment="1" applyProtection="1">
      <alignment horizontal="center" vertical="center"/>
    </xf>
    <xf numFmtId="172" fontId="30" fillId="0" borderId="11" xfId="46" applyNumberFormat="1" applyFont="1" applyFill="1" applyBorder="1" applyAlignment="1" applyProtection="1">
      <alignment horizontal="center" vertical="center"/>
    </xf>
    <xf numFmtId="172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vertical="center" wrapText="1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/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  <protection locked="0"/>
    </xf>
    <xf numFmtId="0" fontId="30" fillId="0" borderId="12" xfId="46" applyFont="1" applyFill="1" applyBorder="1" applyAlignment="1" applyProtection="1">
      <alignment horizontal="center"/>
      <protection locked="0"/>
    </xf>
    <xf numFmtId="0" fontId="30" fillId="0" borderId="15" xfId="46" applyFont="1" applyFill="1" applyBorder="1" applyAlignment="1" applyProtection="1">
      <alignment horizontal="center"/>
      <protection locked="0"/>
    </xf>
    <xf numFmtId="0" fontId="30" fillId="0" borderId="17" xfId="46" applyFont="1" applyFill="1" applyBorder="1" applyAlignment="1" applyProtection="1">
      <alignment horizontal="center"/>
      <protection locked="0"/>
    </xf>
    <xf numFmtId="0" fontId="30" fillId="0" borderId="11" xfId="46" applyFont="1" applyFill="1" applyBorder="1" applyAlignment="1" applyProtection="1">
      <alignment horizontal="center"/>
      <protection locked="0"/>
    </xf>
    <xf numFmtId="0" fontId="30" fillId="0" borderId="18" xfId="46" applyFont="1" applyFill="1" applyBorder="1" applyAlignment="1" applyProtection="1">
      <alignment horizont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vertic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41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800"/>
      <c r="G1" s="801"/>
      <c r="H1" s="801"/>
      <c r="I1" s="801"/>
      <c r="J1" s="801"/>
      <c r="K1" s="801"/>
      <c r="L1" s="801"/>
      <c r="M1" s="801"/>
      <c r="N1" s="801"/>
      <c r="O1" s="801"/>
    </row>
    <row r="2" spans="1:15" ht="15.9" customHeight="1">
      <c r="A2" s="804" t="s">
        <v>891</v>
      </c>
      <c r="B2" s="804"/>
      <c r="C2" s="804"/>
      <c r="D2" s="804"/>
      <c r="E2" s="804"/>
      <c r="F2" s="804"/>
      <c r="G2" s="804"/>
      <c r="H2" s="804"/>
      <c r="I2" s="804"/>
      <c r="K2" s="592"/>
      <c r="L2" s="592"/>
      <c r="M2" s="593" t="s">
        <v>140</v>
      </c>
      <c r="N2" s="805" t="s">
        <v>436</v>
      </c>
      <c r="O2" s="806"/>
    </row>
    <row r="3" spans="1:15" ht="69.900000000000006" customHeight="1">
      <c r="A3" s="804"/>
      <c r="B3" s="804"/>
      <c r="C3" s="804"/>
      <c r="D3" s="804"/>
      <c r="E3" s="804"/>
      <c r="F3" s="804"/>
      <c r="G3" s="804"/>
      <c r="H3" s="804"/>
      <c r="I3" s="804"/>
      <c r="J3" s="594"/>
      <c r="K3" s="807"/>
      <c r="L3" s="807"/>
      <c r="M3" s="807"/>
      <c r="N3" s="807"/>
      <c r="O3" s="807"/>
    </row>
    <row r="4" spans="1:15" ht="24" customHeight="1">
      <c r="A4" s="804"/>
      <c r="B4" s="804"/>
      <c r="C4" s="804"/>
      <c r="D4" s="804"/>
      <c r="E4" s="804"/>
      <c r="F4" s="804"/>
      <c r="G4" s="804"/>
      <c r="H4" s="804"/>
      <c r="I4" s="804"/>
      <c r="J4" s="594"/>
      <c r="K4" s="808" t="s">
        <v>191</v>
      </c>
      <c r="L4" s="808"/>
      <c r="M4" s="808"/>
      <c r="N4" s="808"/>
      <c r="O4" s="808"/>
    </row>
    <row r="5" spans="1:15" s="119" customFormat="1" ht="21.9" customHeight="1">
      <c r="A5" s="804"/>
      <c r="B5" s="804"/>
      <c r="C5" s="804"/>
      <c r="D5" s="804"/>
      <c r="E5" s="804"/>
      <c r="F5" s="804"/>
      <c r="G5" s="804"/>
      <c r="H5" s="804"/>
      <c r="I5" s="804"/>
      <c r="J5" s="594"/>
      <c r="K5" s="809" t="s">
        <v>837</v>
      </c>
      <c r="L5" s="809"/>
      <c r="M5" s="595"/>
      <c r="N5" s="596"/>
    </row>
    <row r="6" spans="1:15" s="119" customFormat="1" ht="27" customHeight="1">
      <c r="A6" s="804"/>
      <c r="B6" s="804"/>
      <c r="C6" s="804"/>
      <c r="D6" s="804"/>
      <c r="E6" s="804"/>
      <c r="F6" s="804"/>
      <c r="G6" s="804"/>
      <c r="H6" s="804"/>
      <c r="I6" s="804"/>
      <c r="J6" s="594"/>
      <c r="K6" s="810"/>
      <c r="L6" s="810"/>
      <c r="M6" s="597"/>
      <c r="N6" s="597"/>
    </row>
    <row r="7" spans="1:15" s="605" customFormat="1" ht="21.9" customHeight="1">
      <c r="A7" s="561"/>
      <c r="B7" s="598" t="s">
        <v>155</v>
      </c>
      <c r="C7" s="599"/>
      <c r="D7" s="600" t="s">
        <v>838</v>
      </c>
      <c r="E7" s="601"/>
      <c r="F7" s="601"/>
      <c r="G7" s="602" t="s">
        <v>116</v>
      </c>
      <c r="H7" s="603"/>
      <c r="I7" s="604"/>
      <c r="J7" s="604"/>
      <c r="K7" s="811"/>
      <c r="L7" s="812"/>
      <c r="M7" s="813"/>
      <c r="N7" s="814"/>
      <c r="O7" s="814"/>
    </row>
    <row r="8" spans="1:15" ht="9.9" customHeight="1">
      <c r="A8" s="808" t="s">
        <v>839</v>
      </c>
      <c r="B8" s="808"/>
      <c r="C8" s="808"/>
      <c r="D8" s="808"/>
      <c r="E8" s="808"/>
      <c r="F8" s="808"/>
      <c r="G8" s="808"/>
      <c r="H8" s="808"/>
      <c r="I8" s="808"/>
      <c r="J8" s="237"/>
      <c r="K8" s="815" t="s">
        <v>840</v>
      </c>
      <c r="L8" s="815"/>
      <c r="M8" s="816" t="s">
        <v>841</v>
      </c>
      <c r="N8" s="816"/>
      <c r="O8" s="816"/>
    </row>
    <row r="9" spans="1:15" ht="12" customHeight="1">
      <c r="A9" s="808"/>
      <c r="B9" s="808"/>
      <c r="C9" s="808"/>
      <c r="D9" s="808"/>
      <c r="E9" s="808"/>
      <c r="F9" s="808"/>
      <c r="G9" s="808"/>
      <c r="H9" s="808"/>
      <c r="I9" s="808"/>
      <c r="J9" s="237"/>
      <c r="K9" s="817" t="s">
        <v>842</v>
      </c>
      <c r="L9" s="817"/>
      <c r="M9" s="817"/>
      <c r="N9" s="817"/>
    </row>
    <row r="10" spans="1:15" s="79" customFormat="1" ht="24" customHeight="1">
      <c r="A10" s="818" t="s">
        <v>843</v>
      </c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</row>
    <row r="11" spans="1:15" ht="36" customHeight="1">
      <c r="A11" s="802"/>
      <c r="B11" s="802"/>
      <c r="C11" s="802"/>
      <c r="D11" s="802"/>
      <c r="E11" s="802"/>
      <c r="F11" s="802"/>
      <c r="G11" s="802"/>
      <c r="H11" s="802"/>
      <c r="I11" s="802"/>
      <c r="J11" s="557"/>
      <c r="K11" s="803"/>
      <c r="L11" s="803"/>
      <c r="M11" s="803"/>
      <c r="N11" s="803"/>
    </row>
    <row r="12" spans="1:15" ht="21.9" customHeight="1">
      <c r="A12" s="808" t="s">
        <v>291</v>
      </c>
      <c r="B12" s="808"/>
      <c r="C12" s="808"/>
      <c r="D12" s="808"/>
      <c r="E12" s="808"/>
      <c r="F12" s="808"/>
      <c r="G12" s="808"/>
      <c r="H12" s="808"/>
      <c r="I12" s="808"/>
      <c r="J12" s="237"/>
      <c r="K12" s="819"/>
      <c r="L12" s="819"/>
      <c r="M12" s="819"/>
      <c r="N12" s="819"/>
      <c r="O12" s="819"/>
    </row>
    <row r="13" spans="1:15" ht="21.9" customHeight="1">
      <c r="A13" s="798" t="s">
        <v>338</v>
      </c>
      <c r="B13" s="798"/>
      <c r="C13" s="798"/>
      <c r="D13" s="789"/>
      <c r="E13" s="790"/>
      <c r="F13" s="790"/>
      <c r="G13" s="790"/>
      <c r="H13" s="791"/>
      <c r="I13" s="88"/>
      <c r="J13" s="88"/>
      <c r="K13" s="808" t="s">
        <v>411</v>
      </c>
      <c r="L13" s="808"/>
      <c r="M13" s="808"/>
      <c r="N13" s="808"/>
      <c r="O13" s="808"/>
    </row>
    <row r="14" spans="1:15" s="608" customFormat="1" ht="6.9" customHeight="1">
      <c r="A14" s="555"/>
      <c r="B14" s="606"/>
      <c r="C14" s="606"/>
      <c r="D14" s="606"/>
      <c r="E14" s="607"/>
      <c r="F14" s="607"/>
      <c r="G14" s="607"/>
      <c r="H14" s="607"/>
      <c r="I14" s="607"/>
      <c r="J14" s="607"/>
      <c r="K14" s="607"/>
      <c r="L14" s="607"/>
      <c r="M14" s="607"/>
      <c r="N14" s="607"/>
    </row>
    <row r="15" spans="1:15" s="119" customFormat="1" ht="21.9" customHeight="1">
      <c r="A15" s="820" t="s">
        <v>182</v>
      </c>
      <c r="B15" s="821"/>
      <c r="C15" s="821"/>
      <c r="D15" s="821"/>
      <c r="E15" s="821"/>
      <c r="F15" s="821"/>
      <c r="G15" s="821"/>
      <c r="H15" s="821"/>
      <c r="I15" s="822"/>
      <c r="J15" s="555"/>
      <c r="K15" s="809" t="s">
        <v>837</v>
      </c>
      <c r="L15" s="809"/>
      <c r="M15" s="675"/>
      <c r="N15" s="597"/>
    </row>
    <row r="16" spans="1:15" s="119" customFormat="1" ht="27" customHeight="1">
      <c r="A16" s="823"/>
      <c r="B16" s="824"/>
      <c r="C16" s="824"/>
      <c r="D16" s="824"/>
      <c r="E16" s="824"/>
      <c r="F16" s="824"/>
      <c r="G16" s="824"/>
      <c r="H16" s="824"/>
      <c r="I16" s="825"/>
      <c r="J16" s="557"/>
      <c r="K16" s="809"/>
      <c r="L16" s="809"/>
      <c r="M16" s="597"/>
      <c r="N16" s="597"/>
    </row>
    <row r="17" spans="1:15" ht="21.9" customHeight="1">
      <c r="A17" s="823"/>
      <c r="B17" s="824"/>
      <c r="C17" s="824"/>
      <c r="D17" s="824"/>
      <c r="E17" s="824"/>
      <c r="F17" s="824"/>
      <c r="G17" s="824"/>
      <c r="H17" s="824"/>
      <c r="I17" s="825"/>
      <c r="J17" s="558"/>
      <c r="K17" s="829"/>
      <c r="L17" s="830"/>
      <c r="M17" s="813"/>
      <c r="N17" s="814"/>
      <c r="O17" s="814"/>
    </row>
    <row r="18" spans="1:15" ht="9.9" customHeight="1">
      <c r="A18" s="823"/>
      <c r="B18" s="824"/>
      <c r="C18" s="824"/>
      <c r="D18" s="824"/>
      <c r="E18" s="824"/>
      <c r="F18" s="824"/>
      <c r="G18" s="824"/>
      <c r="H18" s="824"/>
      <c r="I18" s="825"/>
      <c r="J18" s="557"/>
      <c r="K18" s="816" t="s">
        <v>844</v>
      </c>
      <c r="L18" s="816"/>
      <c r="M18" s="831" t="s">
        <v>841</v>
      </c>
      <c r="N18" s="831"/>
      <c r="O18" s="831"/>
    </row>
    <row r="19" spans="1:15" ht="12" customHeight="1">
      <c r="A19" s="826"/>
      <c r="B19" s="827"/>
      <c r="C19" s="827"/>
      <c r="D19" s="827"/>
      <c r="E19" s="827"/>
      <c r="F19" s="827"/>
      <c r="G19" s="827"/>
      <c r="H19" s="827"/>
      <c r="I19" s="828"/>
      <c r="J19" s="557"/>
      <c r="K19" s="808" t="s">
        <v>845</v>
      </c>
      <c r="L19" s="808"/>
      <c r="M19" s="808"/>
      <c r="N19" s="808"/>
    </row>
    <row r="20" spans="1:15" ht="3.9" customHeight="1">
      <c r="A20" s="557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</row>
    <row r="21" spans="1:15" ht="20.100000000000001" customHeight="1">
      <c r="A21" s="798" t="s">
        <v>183</v>
      </c>
      <c r="B21" s="798"/>
      <c r="C21" s="798"/>
      <c r="D21" s="787"/>
      <c r="E21" s="792" t="s">
        <v>116</v>
      </c>
      <c r="F21" s="793"/>
      <c r="G21" s="79"/>
      <c r="H21" s="79"/>
      <c r="I21" s="79"/>
      <c r="J21" s="79"/>
      <c r="K21" s="79"/>
      <c r="L21" s="79"/>
      <c r="M21" s="560"/>
      <c r="N21" s="606"/>
    </row>
    <row r="22" spans="1:15" ht="3.9" customHeight="1">
      <c r="A22" s="109"/>
      <c r="B22" s="609"/>
      <c r="C22" s="609"/>
      <c r="D22" s="609"/>
      <c r="E22" s="609"/>
      <c r="F22" s="609"/>
      <c r="G22" s="109"/>
      <c r="H22" s="109"/>
      <c r="I22" s="109"/>
      <c r="J22" s="109"/>
      <c r="K22" s="109"/>
      <c r="L22" s="109"/>
      <c r="M22" s="609"/>
      <c r="N22" s="609"/>
    </row>
    <row r="23" spans="1:15" ht="20.100000000000001" customHeight="1">
      <c r="A23" s="798" t="s">
        <v>292</v>
      </c>
      <c r="B23" s="798"/>
      <c r="C23" s="798"/>
      <c r="D23" s="610" t="s">
        <v>113</v>
      </c>
      <c r="E23" s="832"/>
      <c r="F23" s="833"/>
      <c r="G23" s="557"/>
      <c r="H23" s="610" t="s">
        <v>114</v>
      </c>
      <c r="I23" s="832"/>
      <c r="J23" s="833"/>
      <c r="K23" s="557"/>
      <c r="L23" s="557"/>
      <c r="M23" s="561"/>
      <c r="N23" s="557"/>
    </row>
    <row r="24" spans="1:15" ht="3.9" customHeight="1">
      <c r="A24" s="85"/>
      <c r="B24" s="554"/>
      <c r="C24" s="82"/>
      <c r="D24" s="82"/>
      <c r="E24" s="816"/>
      <c r="F24" s="816"/>
      <c r="G24" s="109"/>
      <c r="H24" s="109"/>
      <c r="I24" s="109"/>
      <c r="J24" s="109"/>
      <c r="K24" s="109"/>
      <c r="L24" s="109"/>
      <c r="M24" s="109"/>
      <c r="N24" s="237"/>
    </row>
    <row r="25" spans="1:15" ht="6" customHeight="1">
      <c r="A25" s="102"/>
      <c r="B25" s="101"/>
      <c r="C25" s="236"/>
      <c r="D25" s="236"/>
      <c r="E25" s="235"/>
      <c r="F25" s="235"/>
      <c r="G25" s="81"/>
      <c r="H25" s="81"/>
      <c r="I25" s="81"/>
      <c r="J25" s="81"/>
      <c r="K25" s="81"/>
      <c r="L25" s="81"/>
      <c r="M25" s="81"/>
      <c r="N25" s="235"/>
      <c r="O25" s="673"/>
    </row>
    <row r="26" spans="1:15" s="119" customFormat="1" ht="20.100000000000001" customHeight="1">
      <c r="A26" s="849" t="s">
        <v>491</v>
      </c>
      <c r="B26" s="849"/>
      <c r="C26" s="849"/>
      <c r="D26" s="612" t="s">
        <v>13</v>
      </c>
      <c r="E26" s="755"/>
      <c r="F26" s="671"/>
      <c r="G26" s="672"/>
      <c r="H26" s="672"/>
      <c r="I26" s="672"/>
      <c r="J26" s="672"/>
      <c r="K26" s="672"/>
      <c r="L26" s="672"/>
      <c r="M26" s="672"/>
      <c r="N26" s="671"/>
    </row>
    <row r="27" spans="1:15" ht="20.100000000000001" customHeight="1">
      <c r="A27" s="840" t="s">
        <v>241</v>
      </c>
      <c r="B27" s="840"/>
      <c r="C27" s="840"/>
      <c r="D27" s="840"/>
      <c r="E27" s="840"/>
      <c r="F27" s="840"/>
      <c r="G27" s="840"/>
      <c r="H27" s="840"/>
      <c r="I27" s="840"/>
      <c r="J27" s="836"/>
      <c r="K27" s="836"/>
      <c r="L27" s="837"/>
      <c r="M27" s="838"/>
      <c r="N27" s="237"/>
    </row>
    <row r="28" spans="1:15" ht="12" customHeight="1">
      <c r="A28" s="840"/>
      <c r="B28" s="840"/>
      <c r="C28" s="840"/>
      <c r="D28" s="840"/>
      <c r="E28" s="840"/>
      <c r="F28" s="840"/>
      <c r="G28" s="840"/>
      <c r="H28" s="840"/>
      <c r="I28" s="840"/>
      <c r="J28" s="85"/>
      <c r="K28" s="85"/>
      <c r="L28" s="816" t="s">
        <v>115</v>
      </c>
      <c r="M28" s="816"/>
      <c r="N28" s="237"/>
    </row>
    <row r="29" spans="1:15" ht="20.100000000000001" customHeight="1">
      <c r="A29" s="840" t="s">
        <v>293</v>
      </c>
      <c r="B29" s="840"/>
      <c r="C29" s="840"/>
      <c r="D29" s="840"/>
      <c r="E29" s="840"/>
      <c r="F29" s="840"/>
      <c r="G29" s="840"/>
      <c r="H29" s="840"/>
      <c r="I29" s="840"/>
      <c r="J29" s="840"/>
      <c r="K29" s="612" t="s">
        <v>13</v>
      </c>
      <c r="L29" s="755"/>
      <c r="M29" s="109"/>
      <c r="N29" s="237"/>
    </row>
    <row r="30" spans="1:15" ht="6" customHeight="1">
      <c r="A30" s="840"/>
      <c r="B30" s="840"/>
      <c r="C30" s="840"/>
      <c r="D30" s="840"/>
      <c r="E30" s="840"/>
      <c r="F30" s="840"/>
      <c r="G30" s="840"/>
      <c r="H30" s="840"/>
      <c r="I30" s="840"/>
      <c r="J30" s="840"/>
      <c r="K30" s="612"/>
      <c r="L30" s="561"/>
      <c r="M30" s="109"/>
      <c r="N30" s="237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5"/>
      <c r="O31" s="673"/>
    </row>
    <row r="32" spans="1:15" ht="20.100000000000001" customHeight="1">
      <c r="A32" s="839" t="s">
        <v>492</v>
      </c>
      <c r="B32" s="839"/>
      <c r="C32" s="839"/>
      <c r="D32" s="839"/>
      <c r="E32" s="839"/>
      <c r="F32" s="839"/>
      <c r="G32" s="839"/>
      <c r="H32" s="839"/>
      <c r="I32" s="839"/>
      <c r="J32" s="839"/>
      <c r="K32" s="839"/>
      <c r="L32" s="839"/>
      <c r="M32" s="839"/>
      <c r="N32" s="612" t="s">
        <v>13</v>
      </c>
      <c r="O32" s="755"/>
    </row>
    <row r="33" spans="1:17" ht="9.9" customHeight="1">
      <c r="A33" s="839"/>
      <c r="B33" s="839"/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  <c r="N33" s="237"/>
    </row>
    <row r="34" spans="1:17" ht="20.100000000000001" customHeight="1">
      <c r="A34" s="798" t="s">
        <v>331</v>
      </c>
      <c r="B34" s="798"/>
      <c r="C34" s="798"/>
      <c r="D34" s="798"/>
      <c r="E34" s="798"/>
      <c r="F34" s="798"/>
      <c r="G34" s="798"/>
      <c r="H34" s="798"/>
      <c r="I34" s="611" t="s">
        <v>13</v>
      </c>
      <c r="J34" s="756"/>
      <c r="K34" s="612" t="s">
        <v>14</v>
      </c>
      <c r="L34" s="755"/>
      <c r="M34" s="557"/>
      <c r="N34" s="79"/>
    </row>
    <row r="35" spans="1:17" ht="3.9" customHeight="1">
      <c r="A35" s="555"/>
      <c r="B35" s="555"/>
      <c r="C35" s="555"/>
      <c r="D35" s="555"/>
      <c r="E35" s="557"/>
      <c r="F35" s="557"/>
      <c r="G35" s="560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820" t="s">
        <v>197</v>
      </c>
      <c r="B36" s="821"/>
      <c r="C36" s="821"/>
      <c r="D36" s="821"/>
      <c r="E36" s="821"/>
      <c r="F36" s="821"/>
      <c r="G36" s="821"/>
      <c r="H36" s="821"/>
      <c r="I36" s="821"/>
      <c r="J36" s="821"/>
      <c r="K36" s="821"/>
      <c r="L36" s="821"/>
      <c r="M36" s="821"/>
      <c r="N36" s="821"/>
      <c r="O36" s="822"/>
    </row>
    <row r="37" spans="1:17" ht="44.1" customHeight="1">
      <c r="A37" s="841"/>
      <c r="B37" s="842"/>
      <c r="C37" s="842"/>
      <c r="D37" s="842"/>
      <c r="E37" s="842"/>
      <c r="F37" s="842"/>
      <c r="G37" s="842"/>
      <c r="H37" s="842"/>
      <c r="I37" s="842"/>
      <c r="J37" s="842"/>
      <c r="K37" s="842"/>
      <c r="L37" s="842"/>
      <c r="M37" s="842"/>
      <c r="N37" s="842"/>
      <c r="O37" s="843"/>
    </row>
    <row r="38" spans="1:17" ht="0.45" customHeight="1">
      <c r="A38" s="844"/>
      <c r="B38" s="845"/>
      <c r="C38" s="845"/>
      <c r="D38" s="845"/>
      <c r="E38" s="845"/>
      <c r="F38" s="845"/>
      <c r="G38" s="845"/>
      <c r="H38" s="845"/>
      <c r="I38" s="845"/>
      <c r="J38" s="845"/>
      <c r="K38" s="845"/>
      <c r="L38" s="845"/>
      <c r="M38" s="845"/>
      <c r="N38" s="845"/>
      <c r="O38" s="846"/>
      <c r="Q38" s="613" t="s">
        <v>707</v>
      </c>
    </row>
    <row r="39" spans="1:17" ht="6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Q39" s="613"/>
    </row>
    <row r="40" spans="1:17" s="119" customFormat="1" ht="21.9" customHeight="1">
      <c r="A40" s="847" t="s">
        <v>895</v>
      </c>
      <c r="B40" s="847"/>
      <c r="C40" s="847"/>
      <c r="D40" s="847"/>
      <c r="E40" s="847"/>
      <c r="F40" s="847"/>
      <c r="G40" s="847"/>
      <c r="H40" s="847"/>
      <c r="I40" s="847"/>
      <c r="J40" s="847"/>
      <c r="K40" s="847"/>
      <c r="L40" s="847"/>
      <c r="M40" s="847"/>
      <c r="N40" s="847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98" t="s">
        <v>157</v>
      </c>
      <c r="B42" s="798"/>
      <c r="C42" s="798"/>
      <c r="D42" s="798"/>
      <c r="E42" s="798"/>
      <c r="F42" s="798"/>
      <c r="G42" s="798"/>
      <c r="H42" s="798"/>
      <c r="I42" s="798"/>
      <c r="J42" s="798"/>
      <c r="K42" s="798"/>
      <c r="L42" s="798"/>
      <c r="M42" s="798"/>
      <c r="N42" s="798"/>
    </row>
    <row r="43" spans="1:17" ht="3.9" customHeight="1">
      <c r="A43" s="614"/>
      <c r="B43" s="615"/>
      <c r="C43" s="616"/>
      <c r="D43" s="616"/>
      <c r="E43" s="200"/>
      <c r="F43" s="859"/>
      <c r="G43" s="859"/>
      <c r="H43" s="616"/>
      <c r="I43" s="616"/>
      <c r="J43" s="616"/>
      <c r="K43" s="616"/>
      <c r="L43" s="616"/>
      <c r="M43" s="200"/>
      <c r="N43" s="615"/>
    </row>
    <row r="44" spans="1:17" s="87" customFormat="1" ht="20.100000000000001" customHeight="1">
      <c r="A44" s="559" t="s">
        <v>158</v>
      </c>
      <c r="B44" s="756"/>
      <c r="C44" s="617" t="s">
        <v>13</v>
      </c>
      <c r="E44" s="585"/>
      <c r="F44" s="860" t="s">
        <v>159</v>
      </c>
      <c r="G44" s="860"/>
      <c r="H44" s="756"/>
      <c r="I44" s="618" t="s">
        <v>13</v>
      </c>
      <c r="J44" s="585"/>
      <c r="K44" s="619" t="s">
        <v>160</v>
      </c>
      <c r="L44" s="756"/>
      <c r="M44" s="618" t="s">
        <v>13</v>
      </c>
      <c r="N44" s="104"/>
    </row>
    <row r="45" spans="1:17" ht="3.9" customHeight="1">
      <c r="A45" s="620"/>
      <c r="B45" s="106"/>
      <c r="C45" s="584"/>
      <c r="D45" s="106"/>
      <c r="E45" s="574"/>
      <c r="F45" s="574"/>
      <c r="G45" s="574"/>
      <c r="H45" s="574"/>
      <c r="I45" s="574"/>
      <c r="J45" s="574"/>
      <c r="K45" s="621"/>
      <c r="L45" s="621"/>
      <c r="M45" s="621"/>
      <c r="N45" s="621"/>
    </row>
    <row r="46" spans="1:17" s="87" customFormat="1" ht="20.100000000000001" customHeight="1">
      <c r="A46" s="555"/>
      <c r="B46" s="755"/>
      <c r="C46" s="834" t="s">
        <v>185</v>
      </c>
      <c r="D46" s="835"/>
      <c r="E46" s="88"/>
      <c r="F46" s="88"/>
      <c r="G46" s="88"/>
      <c r="H46" s="755"/>
      <c r="I46" s="622" t="s">
        <v>185</v>
      </c>
      <c r="J46" s="88"/>
      <c r="K46" s="88"/>
      <c r="L46" s="755"/>
      <c r="M46" s="617" t="s">
        <v>185</v>
      </c>
      <c r="N46" s="88"/>
    </row>
    <row r="47" spans="1:17" ht="3.9" customHeight="1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</row>
    <row r="48" spans="1:17" ht="21.9" customHeight="1">
      <c r="A48" s="820" t="s">
        <v>428</v>
      </c>
      <c r="B48" s="821"/>
      <c r="C48" s="821"/>
      <c r="D48" s="821"/>
      <c r="E48" s="821"/>
      <c r="F48" s="821"/>
      <c r="G48" s="821"/>
      <c r="H48" s="821"/>
      <c r="I48" s="821"/>
      <c r="J48" s="821"/>
      <c r="K48" s="821"/>
      <c r="L48" s="821"/>
      <c r="M48" s="821"/>
      <c r="N48" s="821"/>
      <c r="O48" s="822"/>
    </row>
    <row r="49" spans="1:17" ht="86.25" customHeight="1">
      <c r="A49" s="868"/>
      <c r="B49" s="869"/>
      <c r="C49" s="869"/>
      <c r="D49" s="869"/>
      <c r="E49" s="869"/>
      <c r="F49" s="869"/>
      <c r="G49" s="869"/>
      <c r="H49" s="869"/>
      <c r="I49" s="869"/>
      <c r="J49" s="869"/>
      <c r="K49" s="869"/>
      <c r="L49" s="869"/>
      <c r="M49" s="869"/>
      <c r="N49" s="869"/>
      <c r="O49" s="870"/>
    </row>
    <row r="50" spans="1:17" ht="15.9" customHeight="1">
      <c r="A50" s="871"/>
      <c r="B50" s="872"/>
      <c r="C50" s="872"/>
      <c r="D50" s="872"/>
      <c r="E50" s="872"/>
      <c r="F50" s="872"/>
      <c r="G50" s="872"/>
      <c r="H50" s="872"/>
      <c r="I50" s="872"/>
      <c r="J50" s="872"/>
      <c r="K50" s="872"/>
      <c r="L50" s="872"/>
      <c r="M50" s="872"/>
      <c r="N50" s="872"/>
      <c r="O50" s="873"/>
      <c r="Q50" s="613" t="s">
        <v>707</v>
      </c>
    </row>
    <row r="51" spans="1:17" ht="32.1" customHeight="1">
      <c r="A51" s="874" t="s">
        <v>960</v>
      </c>
      <c r="B51" s="875"/>
      <c r="C51" s="875"/>
      <c r="D51" s="875"/>
      <c r="E51" s="875"/>
      <c r="F51" s="875"/>
      <c r="G51" s="875"/>
      <c r="H51" s="875"/>
      <c r="I51" s="875"/>
      <c r="J51" s="875"/>
      <c r="K51" s="875"/>
      <c r="L51" s="875"/>
      <c r="M51" s="875"/>
      <c r="N51" s="875"/>
      <c r="O51" s="875"/>
      <c r="Q51" s="623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98" t="s">
        <v>854</v>
      </c>
      <c r="B53" s="798"/>
      <c r="C53" s="798"/>
      <c r="D53" s="798"/>
      <c r="E53" s="798"/>
      <c r="F53" s="798"/>
      <c r="G53" s="798"/>
      <c r="H53" s="798"/>
      <c r="I53" s="798"/>
      <c r="J53" s="798"/>
      <c r="K53" s="612" t="s">
        <v>13</v>
      </c>
      <c r="L53" s="756"/>
      <c r="M53" s="88"/>
      <c r="N53" s="612" t="s">
        <v>14</v>
      </c>
      <c r="O53" s="755"/>
    </row>
    <row r="54" spans="1:17" ht="3.9" customHeight="1">
      <c r="A54" s="861"/>
      <c r="B54" s="861"/>
      <c r="C54" s="861"/>
      <c r="D54" s="861"/>
      <c r="E54" s="861"/>
      <c r="F54" s="861"/>
      <c r="G54" s="861"/>
      <c r="H54" s="861"/>
      <c r="I54" s="861"/>
      <c r="J54" s="861"/>
      <c r="K54" s="861"/>
      <c r="L54" s="861"/>
      <c r="M54" s="861"/>
      <c r="N54" s="861"/>
    </row>
    <row r="55" spans="1:17" ht="20.100000000000001" customHeight="1">
      <c r="A55" s="798" t="s">
        <v>420</v>
      </c>
      <c r="B55" s="798"/>
      <c r="C55" s="798"/>
      <c r="D55" s="798"/>
      <c r="E55" s="798"/>
      <c r="F55" s="798"/>
      <c r="G55" s="798"/>
      <c r="H55" s="798"/>
      <c r="I55" s="794"/>
      <c r="J55" s="557"/>
      <c r="K55" s="88"/>
      <c r="L55" s="88"/>
      <c r="M55" s="88"/>
      <c r="N55" s="88"/>
    </row>
    <row r="56" spans="1:17" ht="3.9" customHeight="1">
      <c r="A56" s="563"/>
      <c r="B56" s="563"/>
      <c r="C56" s="563"/>
      <c r="D56" s="563"/>
      <c r="E56" s="563"/>
      <c r="F56" s="563"/>
      <c r="G56" s="563"/>
      <c r="H56" s="563"/>
      <c r="I56" s="563"/>
      <c r="J56" s="563"/>
      <c r="K56" s="563"/>
      <c r="L56" s="563"/>
      <c r="M56" s="563"/>
      <c r="N56" s="563"/>
    </row>
    <row r="57" spans="1:17" s="119" customFormat="1" ht="21.9" customHeight="1">
      <c r="A57" s="820" t="s">
        <v>422</v>
      </c>
      <c r="B57" s="821"/>
      <c r="C57" s="821"/>
      <c r="D57" s="821"/>
      <c r="E57" s="821"/>
      <c r="F57" s="821"/>
      <c r="G57" s="821"/>
      <c r="H57" s="821"/>
      <c r="I57" s="821"/>
      <c r="J57" s="821"/>
      <c r="K57" s="821"/>
      <c r="L57" s="821"/>
      <c r="M57" s="821"/>
      <c r="N57" s="821"/>
      <c r="O57" s="822"/>
    </row>
    <row r="58" spans="1:17" ht="56.1" customHeight="1">
      <c r="A58" s="862"/>
      <c r="B58" s="863"/>
      <c r="C58" s="863"/>
      <c r="D58" s="863"/>
      <c r="E58" s="863"/>
      <c r="F58" s="863"/>
      <c r="G58" s="863"/>
      <c r="H58" s="863"/>
      <c r="I58" s="863"/>
      <c r="J58" s="863"/>
      <c r="K58" s="863"/>
      <c r="L58" s="863"/>
      <c r="M58" s="863"/>
      <c r="N58" s="863"/>
      <c r="O58" s="864"/>
    </row>
    <row r="59" spans="1:17" ht="15.9" customHeight="1">
      <c r="A59" s="865"/>
      <c r="B59" s="866"/>
      <c r="C59" s="866"/>
      <c r="D59" s="866"/>
      <c r="E59" s="866"/>
      <c r="F59" s="866"/>
      <c r="G59" s="866"/>
      <c r="H59" s="866"/>
      <c r="I59" s="866"/>
      <c r="J59" s="866"/>
      <c r="K59" s="866"/>
      <c r="L59" s="866"/>
      <c r="M59" s="866"/>
      <c r="N59" s="866"/>
      <c r="O59" s="867"/>
      <c r="Q59" s="613" t="s">
        <v>707</v>
      </c>
    </row>
    <row r="60" spans="1:17" ht="3.9" customHeight="1">
      <c r="A60" s="624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98" t="s">
        <v>846</v>
      </c>
      <c r="B61" s="798"/>
      <c r="C61" s="798"/>
      <c r="D61" s="798"/>
      <c r="E61" s="798"/>
      <c r="F61" s="798"/>
      <c r="G61" s="798"/>
      <c r="H61" s="798"/>
      <c r="I61" s="798"/>
      <c r="J61" s="798"/>
      <c r="K61" s="612" t="s">
        <v>13</v>
      </c>
      <c r="L61" s="756"/>
      <c r="M61" s="88"/>
      <c r="N61" s="612" t="s">
        <v>14</v>
      </c>
      <c r="O61" s="755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98" t="s">
        <v>896</v>
      </c>
      <c r="B63" s="798"/>
      <c r="C63" s="798"/>
      <c r="D63" s="798"/>
      <c r="E63" s="798"/>
      <c r="F63" s="798"/>
      <c r="G63" s="798"/>
      <c r="H63" s="798"/>
      <c r="I63" s="798"/>
      <c r="J63" s="88"/>
      <c r="K63" s="612" t="s">
        <v>13</v>
      </c>
      <c r="L63" s="756"/>
      <c r="M63" s="88"/>
      <c r="N63" s="612" t="s">
        <v>14</v>
      </c>
      <c r="O63" s="755"/>
    </row>
    <row r="64" spans="1:17" ht="3.9" customHeight="1">
      <c r="A64" s="555"/>
      <c r="B64" s="555"/>
      <c r="C64" s="555"/>
      <c r="D64" s="555"/>
      <c r="E64" s="557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98" t="s">
        <v>897</v>
      </c>
      <c r="B65" s="799"/>
      <c r="C65" s="799"/>
      <c r="D65" s="799"/>
      <c r="E65" s="799"/>
      <c r="F65" s="799"/>
      <c r="G65" s="737"/>
      <c r="H65" s="737"/>
      <c r="I65" s="737"/>
      <c r="J65" s="737"/>
      <c r="K65" s="738" t="s">
        <v>898</v>
      </c>
      <c r="L65" s="756"/>
      <c r="M65" s="737"/>
      <c r="N65" s="738" t="s">
        <v>899</v>
      </c>
      <c r="O65" s="795"/>
    </row>
    <row r="66" spans="1:15" ht="15.9" customHeight="1">
      <c r="A66" s="798" t="s">
        <v>198</v>
      </c>
      <c r="B66" s="798"/>
      <c r="C66" s="798"/>
      <c r="D66" s="798"/>
      <c r="E66" s="798"/>
      <c r="F66" s="798"/>
      <c r="G66" s="798"/>
      <c r="H66" s="798"/>
      <c r="I66" s="798"/>
      <c r="J66" s="798"/>
      <c r="K66" s="798"/>
      <c r="L66" s="798"/>
      <c r="M66" s="798"/>
      <c r="N66" s="88"/>
    </row>
    <row r="67" spans="1:15" ht="20.100000000000001" customHeight="1">
      <c r="A67" s="855" t="s">
        <v>487</v>
      </c>
      <c r="B67" s="855"/>
      <c r="C67" s="855"/>
      <c r="D67" s="855"/>
      <c r="E67" s="855"/>
      <c r="F67" s="855"/>
      <c r="G67" s="855"/>
      <c r="H67" s="855"/>
      <c r="I67" s="855"/>
      <c r="J67" s="855"/>
      <c r="K67" s="612" t="s">
        <v>13</v>
      </c>
      <c r="L67" s="625" t="s">
        <v>412</v>
      </c>
      <c r="M67" s="88"/>
      <c r="N67" s="557"/>
    </row>
    <row r="68" spans="1:15" ht="3.9" customHeight="1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</row>
    <row r="69" spans="1:15" ht="15.9" customHeight="1">
      <c r="A69" s="798" t="s">
        <v>847</v>
      </c>
      <c r="B69" s="798"/>
      <c r="C69" s="798"/>
      <c r="D69" s="798"/>
      <c r="E69" s="798"/>
      <c r="F69" s="798"/>
      <c r="G69" s="798"/>
      <c r="H69" s="798"/>
      <c r="I69" s="798"/>
      <c r="J69" s="798"/>
      <c r="K69" s="798"/>
      <c r="L69" s="798"/>
      <c r="M69" s="798"/>
      <c r="N69" s="557"/>
    </row>
    <row r="70" spans="1:15" ht="20.100000000000001" customHeight="1">
      <c r="A70" s="850" t="s">
        <v>488</v>
      </c>
      <c r="B70" s="850"/>
      <c r="C70" s="850"/>
      <c r="D70" s="850"/>
      <c r="E70" s="850"/>
      <c r="F70" s="850"/>
      <c r="G70" s="850"/>
      <c r="H70" s="850"/>
      <c r="I70" s="850"/>
      <c r="J70" s="850"/>
      <c r="K70" s="612" t="s">
        <v>13</v>
      </c>
      <c r="L70" s="756"/>
      <c r="M70" s="88"/>
      <c r="N70" s="612" t="s">
        <v>14</v>
      </c>
      <c r="O70" s="755"/>
    </row>
    <row r="71" spans="1:15" ht="36" customHeight="1">
      <c r="A71" s="850"/>
      <c r="B71" s="850"/>
      <c r="C71" s="850"/>
      <c r="D71" s="850"/>
      <c r="E71" s="850"/>
      <c r="F71" s="850"/>
      <c r="G71" s="850"/>
      <c r="H71" s="850"/>
      <c r="I71" s="850"/>
      <c r="J71" s="850"/>
      <c r="K71" s="88"/>
      <c r="L71" s="88"/>
      <c r="M71" s="88"/>
      <c r="N71" s="88"/>
    </row>
    <row r="72" spans="1:15" ht="20.100000000000001" customHeight="1">
      <c r="A72" s="850" t="s">
        <v>489</v>
      </c>
      <c r="B72" s="850"/>
      <c r="C72" s="850"/>
      <c r="D72" s="850"/>
      <c r="E72" s="850"/>
      <c r="F72" s="850"/>
      <c r="G72" s="850"/>
      <c r="H72" s="850"/>
      <c r="I72" s="850"/>
      <c r="J72" s="850"/>
      <c r="K72" s="612" t="s">
        <v>13</v>
      </c>
      <c r="L72" s="760"/>
      <c r="M72" s="88"/>
      <c r="N72" s="557"/>
    </row>
    <row r="73" spans="1:15" ht="12" customHeight="1">
      <c r="A73" s="850"/>
      <c r="B73" s="850"/>
      <c r="C73" s="850"/>
      <c r="D73" s="850"/>
      <c r="E73" s="850"/>
      <c r="F73" s="850"/>
      <c r="G73" s="850"/>
      <c r="H73" s="850"/>
      <c r="I73" s="850"/>
      <c r="J73" s="850"/>
      <c r="K73" s="88"/>
      <c r="L73" s="88"/>
      <c r="M73" s="88"/>
      <c r="N73" s="85"/>
    </row>
    <row r="74" spans="1:15" ht="20.100000000000001" customHeight="1">
      <c r="A74" s="850" t="s">
        <v>490</v>
      </c>
      <c r="B74" s="850"/>
      <c r="C74" s="850"/>
      <c r="D74" s="850"/>
      <c r="E74" s="850"/>
      <c r="F74" s="850"/>
      <c r="G74" s="850"/>
      <c r="H74" s="850"/>
      <c r="I74" s="850"/>
      <c r="J74" s="850"/>
      <c r="K74" s="612" t="s">
        <v>13</v>
      </c>
      <c r="L74" s="756"/>
      <c r="M74" s="88"/>
      <c r="N74" s="612" t="s">
        <v>14</v>
      </c>
      <c r="O74" s="755"/>
    </row>
    <row r="75" spans="1:15" ht="12" customHeight="1">
      <c r="A75" s="850"/>
      <c r="B75" s="850"/>
      <c r="C75" s="850"/>
      <c r="D75" s="850"/>
      <c r="E75" s="850"/>
      <c r="F75" s="850"/>
      <c r="G75" s="850"/>
      <c r="H75" s="850"/>
      <c r="I75" s="850"/>
      <c r="J75" s="850"/>
      <c r="K75" s="88"/>
      <c r="L75" s="88"/>
      <c r="M75" s="88"/>
      <c r="N75" s="85"/>
    </row>
    <row r="76" spans="1:15" s="119" customFormat="1" ht="18" customHeight="1">
      <c r="A76" s="798" t="s">
        <v>199</v>
      </c>
      <c r="B76" s="798"/>
      <c r="C76" s="798"/>
      <c r="D76" s="798"/>
      <c r="E76" s="798"/>
      <c r="F76" s="798"/>
      <c r="G76" s="798"/>
      <c r="H76" s="798"/>
      <c r="I76" s="798"/>
      <c r="J76" s="798"/>
      <c r="K76" s="798"/>
      <c r="L76" s="798"/>
      <c r="M76" s="798"/>
      <c r="N76" s="798"/>
    </row>
    <row r="77" spans="1:15" s="119" customFormat="1" ht="20.100000000000001" customHeight="1">
      <c r="A77" s="798" t="s">
        <v>429</v>
      </c>
      <c r="B77" s="798"/>
      <c r="C77" s="798"/>
      <c r="D77" s="798"/>
      <c r="E77" s="798"/>
      <c r="F77" s="798"/>
      <c r="G77" s="798"/>
      <c r="H77" s="798"/>
      <c r="I77" s="832"/>
      <c r="J77" s="833"/>
      <c r="K77" s="561"/>
      <c r="L77" s="561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26"/>
      <c r="L78" s="626"/>
      <c r="M78" s="626"/>
      <c r="N78" s="626"/>
    </row>
    <row r="79" spans="1:15" s="119" customFormat="1" ht="20.100000000000001" customHeight="1">
      <c r="A79" s="562" t="s">
        <v>200</v>
      </c>
      <c r="B79" s="561"/>
      <c r="C79" s="561"/>
      <c r="D79" s="561"/>
      <c r="E79" s="87"/>
      <c r="F79" s="87"/>
      <c r="G79" s="87"/>
      <c r="H79" s="87"/>
      <c r="I79" s="851"/>
      <c r="J79" s="852"/>
      <c r="K79" s="561"/>
      <c r="L79" s="561"/>
      <c r="M79" s="87"/>
      <c r="N79" s="87"/>
    </row>
    <row r="80" spans="1:15" s="119" customFormat="1" ht="3.9" customHeight="1">
      <c r="A80" s="562"/>
      <c r="B80" s="86"/>
      <c r="C80" s="86"/>
      <c r="D80" s="561"/>
      <c r="E80" s="86"/>
      <c r="F80" s="86"/>
      <c r="G80" s="561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98" t="s">
        <v>201</v>
      </c>
      <c r="B81" s="798"/>
      <c r="C81" s="798"/>
      <c r="D81" s="798"/>
      <c r="E81" s="557"/>
      <c r="F81" s="557"/>
      <c r="G81" s="557"/>
      <c r="H81" s="557"/>
      <c r="I81" s="853"/>
      <c r="J81" s="854"/>
      <c r="K81" s="557"/>
      <c r="L81" s="557"/>
      <c r="M81" s="557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26"/>
      <c r="L82" s="626"/>
      <c r="M82" s="626"/>
      <c r="N82" s="626"/>
    </row>
    <row r="83" spans="1:15" s="119" customFormat="1" ht="20.100000000000001" customHeight="1">
      <c r="A83" s="798" t="s">
        <v>848</v>
      </c>
      <c r="B83" s="798"/>
      <c r="C83" s="798"/>
      <c r="D83" s="798"/>
      <c r="E83" s="798"/>
      <c r="F83" s="798"/>
      <c r="G83" s="798"/>
      <c r="H83" s="557"/>
      <c r="I83" s="857"/>
      <c r="J83" s="858"/>
      <c r="K83" s="557"/>
      <c r="L83" s="557"/>
      <c r="M83" s="557"/>
      <c r="N83" s="87"/>
    </row>
    <row r="84" spans="1:15" s="119" customFormat="1" ht="3.9" customHeight="1">
      <c r="A84" s="555"/>
      <c r="B84" s="555"/>
      <c r="C84" s="555"/>
      <c r="D84" s="555"/>
      <c r="E84" s="627"/>
      <c r="F84" s="627"/>
      <c r="G84" s="627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98" t="s">
        <v>506</v>
      </c>
      <c r="B85" s="798"/>
      <c r="C85" s="798"/>
      <c r="D85" s="798"/>
      <c r="E85" s="798"/>
      <c r="F85" s="798"/>
      <c r="G85" s="798"/>
      <c r="H85" s="798"/>
      <c r="I85" s="856" t="s">
        <v>567</v>
      </c>
      <c r="J85" s="856"/>
      <c r="K85" s="796"/>
      <c r="L85" s="87" t="s">
        <v>117</v>
      </c>
      <c r="M85" s="87"/>
      <c r="N85" s="87"/>
    </row>
    <row r="86" spans="1:15" s="119" customFormat="1" ht="3.9" customHeight="1">
      <c r="A86" s="555"/>
      <c r="B86" s="555"/>
      <c r="C86" s="555"/>
      <c r="D86" s="555"/>
      <c r="E86" s="627"/>
      <c r="F86" s="627"/>
      <c r="G86" s="627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98" t="s">
        <v>202</v>
      </c>
      <c r="B87" s="798"/>
      <c r="C87" s="798"/>
      <c r="D87" s="798"/>
      <c r="E87" s="798"/>
      <c r="F87" s="798"/>
      <c r="G87" s="798"/>
      <c r="H87" s="798"/>
      <c r="I87" s="557"/>
      <c r="J87" s="557"/>
      <c r="K87" s="612" t="s">
        <v>13</v>
      </c>
      <c r="L87" s="756"/>
      <c r="M87" s="88"/>
      <c r="N87" s="612" t="s">
        <v>14</v>
      </c>
      <c r="O87" s="755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48" t="s">
        <v>855</v>
      </c>
      <c r="B89" s="848"/>
      <c r="C89" s="848"/>
      <c r="D89" s="848"/>
      <c r="E89" s="848"/>
      <c r="F89" s="848"/>
      <c r="G89" s="848"/>
      <c r="H89" s="848"/>
      <c r="I89" s="848"/>
      <c r="J89" s="848"/>
      <c r="K89" s="612" t="s">
        <v>13</v>
      </c>
      <c r="L89" s="756"/>
      <c r="M89" s="88"/>
      <c r="N89" s="612" t="s">
        <v>14</v>
      </c>
      <c r="O89" s="755"/>
    </row>
    <row r="90" spans="1:15" s="119" customFormat="1" ht="9.9" customHeight="1">
      <c r="A90" s="848"/>
      <c r="B90" s="848"/>
      <c r="C90" s="848"/>
      <c r="D90" s="848"/>
      <c r="E90" s="848"/>
      <c r="F90" s="848"/>
      <c r="G90" s="848"/>
      <c r="H90" s="848"/>
      <c r="I90" s="848"/>
      <c r="J90" s="848"/>
      <c r="K90" s="556"/>
      <c r="L90" s="556"/>
      <c r="M90" s="556"/>
      <c r="N90" s="87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view="pageBreakPreview" topLeftCell="F100" zoomScale="115" zoomScaleNormal="115" zoomScaleSheetLayoutView="115" zoomScalePageLayoutView="145" workbookViewId="0">
      <selection activeCell="A51" sqref="A51:O51"/>
    </sheetView>
  </sheetViews>
  <sheetFormatPr defaultColWidth="9.109375" defaultRowHeight="13.2"/>
  <cols>
    <col min="1" max="1" width="3" style="663" customWidth="1"/>
    <col min="2" max="2" width="3.109375" style="665" customWidth="1"/>
    <col min="3" max="3" width="0.33203125" style="665" customWidth="1"/>
    <col min="4" max="4" width="2" style="665" customWidth="1"/>
    <col min="5" max="5" width="26.6640625" style="659" customWidth="1"/>
    <col min="6" max="6" width="15.6640625" style="659" customWidth="1"/>
    <col min="7" max="7" width="1.109375" style="659" customWidth="1"/>
    <col min="8" max="8" width="31.88671875" style="659" customWidth="1"/>
    <col min="9" max="9" width="21.5546875" style="659" customWidth="1"/>
    <col min="10" max="10" width="1.6640625" style="659" customWidth="1"/>
    <col min="11" max="11" width="1.6640625" style="638" customWidth="1"/>
    <col min="12" max="16384" width="9.109375" style="638"/>
  </cols>
  <sheetData>
    <row r="1" spans="1:38" ht="3" customHeight="1">
      <c r="A1" s="684"/>
      <c r="B1" s="685"/>
      <c r="C1" s="685"/>
      <c r="D1" s="685"/>
      <c r="E1" s="685"/>
      <c r="I1" s="665"/>
    </row>
    <row r="2" spans="1:38" s="641" customFormat="1" ht="36" customHeight="1">
      <c r="A2" s="1338" t="s">
        <v>794</v>
      </c>
      <c r="B2" s="1338"/>
      <c r="C2" s="1338"/>
      <c r="D2" s="1338"/>
      <c r="E2" s="1338"/>
      <c r="F2" s="1338"/>
      <c r="G2" s="1338"/>
      <c r="H2" s="1338"/>
      <c r="I2" s="1338"/>
      <c r="J2" s="1338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</row>
    <row r="3" spans="1:38" s="641" customFormat="1" ht="3.75" customHeight="1">
      <c r="A3" s="686"/>
      <c r="B3" s="687"/>
      <c r="C3" s="687"/>
      <c r="D3" s="687"/>
      <c r="E3" s="688"/>
      <c r="F3" s="688"/>
      <c r="G3" s="688"/>
      <c r="H3" s="688"/>
      <c r="I3" s="688"/>
      <c r="J3" s="688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</row>
    <row r="4" spans="1:38" s="645" customFormat="1" ht="12.75" customHeight="1">
      <c r="A4" s="643" t="s">
        <v>631</v>
      </c>
      <c r="B4" s="1339" t="s">
        <v>851</v>
      </c>
      <c r="C4" s="1339"/>
      <c r="D4" s="1339"/>
      <c r="E4" s="1339"/>
      <c r="F4" s="1339"/>
      <c r="G4" s="1339"/>
      <c r="H4" s="1339"/>
      <c r="I4" s="1339"/>
      <c r="J4" s="1339"/>
      <c r="K4" s="644"/>
    </row>
    <row r="5" spans="1:38" s="645" customFormat="1" ht="46.5" customHeight="1">
      <c r="A5" s="643"/>
      <c r="B5" s="1340" t="s">
        <v>974</v>
      </c>
      <c r="C5" s="1340"/>
      <c r="D5" s="1340"/>
      <c r="E5" s="1340"/>
      <c r="F5" s="1340"/>
      <c r="G5" s="1340"/>
      <c r="H5" s="1340"/>
      <c r="I5" s="1340"/>
      <c r="J5" s="646"/>
      <c r="K5" s="644"/>
    </row>
    <row r="6" spans="1:38" s="641" customFormat="1" ht="24" customHeight="1">
      <c r="A6" s="647" t="s">
        <v>350</v>
      </c>
      <c r="B6" s="1341" t="s">
        <v>852</v>
      </c>
      <c r="C6" s="1341"/>
      <c r="D6" s="1341"/>
      <c r="E6" s="1341"/>
      <c r="F6" s="1341"/>
      <c r="G6" s="1341"/>
      <c r="H6" s="1341"/>
      <c r="I6" s="1341"/>
      <c r="J6" s="656"/>
      <c r="K6" s="648"/>
    </row>
    <row r="7" spans="1:38" s="641" customFormat="1" ht="24" customHeight="1">
      <c r="A7" s="647" t="s">
        <v>351</v>
      </c>
      <c r="B7" s="1341" t="s">
        <v>948</v>
      </c>
      <c r="C7" s="1341"/>
      <c r="D7" s="1341"/>
      <c r="E7" s="1341"/>
      <c r="F7" s="1341"/>
      <c r="G7" s="1341"/>
      <c r="H7" s="1341"/>
      <c r="I7" s="1341"/>
      <c r="J7" s="656"/>
      <c r="K7" s="648"/>
      <c r="N7" s="641" t="s">
        <v>792</v>
      </c>
    </row>
    <row r="8" spans="1:38" s="641" customFormat="1" ht="34.5" customHeight="1">
      <c r="A8" s="647" t="s">
        <v>347</v>
      </c>
      <c r="B8" s="1340" t="s">
        <v>955</v>
      </c>
      <c r="C8" s="1340"/>
      <c r="D8" s="1340"/>
      <c r="E8" s="1340"/>
      <c r="F8" s="1340"/>
      <c r="G8" s="1340"/>
      <c r="H8" s="1340"/>
      <c r="I8" s="1340"/>
      <c r="J8" s="646"/>
      <c r="K8" s="648"/>
    </row>
    <row r="9" spans="1:38" s="641" customFormat="1" ht="44.4" customHeight="1">
      <c r="A9" s="647" t="s">
        <v>348</v>
      </c>
      <c r="B9" s="1340" t="s">
        <v>945</v>
      </c>
      <c r="C9" s="1340"/>
      <c r="D9" s="1340"/>
      <c r="E9" s="1340"/>
      <c r="F9" s="1340"/>
      <c r="G9" s="1340"/>
      <c r="H9" s="1340"/>
      <c r="I9" s="1340"/>
      <c r="J9" s="646"/>
      <c r="K9" s="648"/>
    </row>
    <row r="10" spans="1:38" s="641" customFormat="1" ht="109.95" customHeight="1">
      <c r="A10" s="647" t="s">
        <v>349</v>
      </c>
      <c r="B10" s="1340" t="s">
        <v>975</v>
      </c>
      <c r="C10" s="1340"/>
      <c r="D10" s="1340"/>
      <c r="E10" s="1340"/>
      <c r="F10" s="1340"/>
      <c r="G10" s="1340"/>
      <c r="H10" s="1340"/>
      <c r="I10" s="1340"/>
      <c r="J10" s="646"/>
      <c r="K10" s="648"/>
    </row>
    <row r="11" spans="1:38" s="641" customFormat="1" ht="54.75" customHeight="1">
      <c r="A11" s="647" t="s">
        <v>449</v>
      </c>
      <c r="B11" s="1340" t="s">
        <v>939</v>
      </c>
      <c r="C11" s="1340"/>
      <c r="D11" s="1340"/>
      <c r="E11" s="1340"/>
      <c r="F11" s="1340"/>
      <c r="G11" s="1340"/>
      <c r="H11" s="1340"/>
      <c r="I11" s="1340"/>
      <c r="J11" s="646"/>
      <c r="K11" s="648"/>
    </row>
    <row r="12" spans="1:38" s="641" customFormat="1" ht="133.94999999999999" customHeight="1">
      <c r="A12" s="647" t="s">
        <v>619</v>
      </c>
      <c r="B12" s="1340" t="s">
        <v>976</v>
      </c>
      <c r="C12" s="1340"/>
      <c r="D12" s="1340"/>
      <c r="E12" s="1340"/>
      <c r="F12" s="1340"/>
      <c r="G12" s="1340"/>
      <c r="H12" s="1340"/>
      <c r="I12" s="1340"/>
      <c r="J12" s="571"/>
      <c r="K12" s="648"/>
    </row>
    <row r="13" spans="1:38" s="641" customFormat="1" ht="54" customHeight="1">
      <c r="A13" s="647" t="s">
        <v>789</v>
      </c>
      <c r="B13" s="1235" t="s">
        <v>928</v>
      </c>
      <c r="C13" s="1235"/>
      <c r="D13" s="1235"/>
      <c r="E13" s="1235"/>
      <c r="F13" s="1235"/>
      <c r="G13" s="1235"/>
      <c r="H13" s="1235"/>
      <c r="I13" s="1235"/>
      <c r="J13" s="571"/>
      <c r="K13" s="648"/>
    </row>
    <row r="14" spans="1:38" s="641" customFormat="1" ht="56.4" customHeight="1">
      <c r="A14" s="647" t="s">
        <v>788</v>
      </c>
      <c r="B14" s="1336" t="s">
        <v>929</v>
      </c>
      <c r="C14" s="1337"/>
      <c r="D14" s="1337"/>
      <c r="E14" s="1337"/>
      <c r="F14" s="1337"/>
      <c r="G14" s="1337"/>
      <c r="H14" s="1337"/>
      <c r="I14" s="1337"/>
      <c r="J14" s="571"/>
      <c r="K14" s="648"/>
    </row>
    <row r="15" spans="1:38" s="641" customFormat="1" ht="26.4" customHeight="1">
      <c r="A15" s="647" t="s">
        <v>787</v>
      </c>
      <c r="B15" s="1340" t="s">
        <v>923</v>
      </c>
      <c r="C15" s="1340"/>
      <c r="D15" s="1340"/>
      <c r="E15" s="1340"/>
      <c r="F15" s="1340"/>
      <c r="G15" s="1340"/>
      <c r="H15" s="1340"/>
      <c r="I15" s="1340"/>
      <c r="J15" s="571"/>
      <c r="K15" s="648"/>
    </row>
    <row r="16" spans="1:38" s="641" customFormat="1" ht="44.4" customHeight="1">
      <c r="A16" s="647" t="s">
        <v>786</v>
      </c>
      <c r="B16" s="1340" t="s">
        <v>920</v>
      </c>
      <c r="C16" s="1340"/>
      <c r="D16" s="1340"/>
      <c r="E16" s="1340"/>
      <c r="F16" s="1340"/>
      <c r="G16" s="1340"/>
      <c r="H16" s="1340"/>
      <c r="I16" s="1340"/>
      <c r="J16" s="571"/>
      <c r="K16" s="648"/>
    </row>
    <row r="17" spans="1:11" s="641" customFormat="1" ht="12.6" customHeight="1">
      <c r="A17" s="1342" t="s">
        <v>791</v>
      </c>
      <c r="B17" s="1342"/>
      <c r="C17" s="1342"/>
      <c r="D17" s="1342"/>
      <c r="E17" s="1342"/>
      <c r="F17" s="1342"/>
      <c r="G17" s="1342"/>
      <c r="H17" s="1342"/>
      <c r="I17" s="1342"/>
      <c r="J17" s="571"/>
      <c r="K17" s="648"/>
    </row>
    <row r="18" spans="1:11" s="641" customFormat="1" ht="13.95" customHeight="1">
      <c r="A18" s="643" t="s">
        <v>644</v>
      </c>
      <c r="B18" s="1339" t="s">
        <v>711</v>
      </c>
      <c r="C18" s="1339"/>
      <c r="D18" s="1339"/>
      <c r="E18" s="1339"/>
      <c r="F18" s="1339"/>
      <c r="G18" s="1339"/>
      <c r="H18" s="1339"/>
      <c r="I18" s="1339"/>
      <c r="J18" s="1339"/>
      <c r="K18" s="648"/>
    </row>
    <row r="19" spans="1:11" s="641" customFormat="1" ht="12.75" customHeight="1">
      <c r="A19" s="643"/>
      <c r="B19" s="1343" t="s">
        <v>921</v>
      </c>
      <c r="C19" s="1343"/>
      <c r="D19" s="1343"/>
      <c r="E19" s="1343"/>
      <c r="F19" s="1343"/>
      <c r="G19" s="1343"/>
      <c r="H19" s="1343"/>
      <c r="I19" s="1343"/>
      <c r="J19" s="1343"/>
      <c r="K19" s="648"/>
    </row>
    <row r="20" spans="1:11" s="641" customFormat="1" ht="25.5" customHeight="1">
      <c r="A20" s="647" t="s">
        <v>350</v>
      </c>
      <c r="B20" s="1344" t="s">
        <v>790</v>
      </c>
      <c r="C20" s="1344"/>
      <c r="D20" s="1344"/>
      <c r="E20" s="1344"/>
      <c r="F20" s="1344"/>
      <c r="G20" s="1344"/>
      <c r="H20" s="1344"/>
      <c r="I20" s="1344"/>
      <c r="J20" s="656"/>
      <c r="K20" s="648"/>
    </row>
    <row r="21" spans="1:11" s="641" customFormat="1" ht="24.45" customHeight="1">
      <c r="A21" s="647" t="s">
        <v>351</v>
      </c>
      <c r="B21" s="1341" t="s">
        <v>956</v>
      </c>
      <c r="C21" s="1341"/>
      <c r="D21" s="1341"/>
      <c r="E21" s="1341"/>
      <c r="F21" s="1341"/>
      <c r="G21" s="1341"/>
      <c r="H21" s="1341"/>
      <c r="I21" s="1341"/>
      <c r="J21" s="656"/>
      <c r="K21" s="648"/>
    </row>
    <row r="22" spans="1:11" s="641" customFormat="1" ht="35.25" customHeight="1">
      <c r="A22" s="647" t="s">
        <v>347</v>
      </c>
      <c r="B22" s="1340" t="s">
        <v>957</v>
      </c>
      <c r="C22" s="1340"/>
      <c r="D22" s="1340"/>
      <c r="E22" s="1340"/>
      <c r="F22" s="1340"/>
      <c r="G22" s="1340"/>
      <c r="H22" s="1340"/>
      <c r="I22" s="1340"/>
      <c r="J22" s="646"/>
      <c r="K22" s="648"/>
    </row>
    <row r="23" spans="1:11" s="641" customFormat="1" ht="45.75" customHeight="1">
      <c r="A23" s="647" t="s">
        <v>348</v>
      </c>
      <c r="B23" s="1235" t="s">
        <v>945</v>
      </c>
      <c r="C23" s="1235"/>
      <c r="D23" s="1235"/>
      <c r="E23" s="1235"/>
      <c r="F23" s="1235"/>
      <c r="G23" s="1235"/>
      <c r="H23" s="1235"/>
      <c r="I23" s="1235"/>
      <c r="J23" s="646"/>
      <c r="K23" s="648"/>
    </row>
    <row r="24" spans="1:11" s="641" customFormat="1" ht="82.2" customHeight="1">
      <c r="A24" s="647" t="s">
        <v>349</v>
      </c>
      <c r="B24" s="1340" t="s">
        <v>989</v>
      </c>
      <c r="C24" s="1340"/>
      <c r="D24" s="1340"/>
      <c r="E24" s="1340"/>
      <c r="F24" s="1340"/>
      <c r="G24" s="1340"/>
      <c r="H24" s="1340"/>
      <c r="I24" s="1340"/>
      <c r="J24" s="571"/>
      <c r="K24" s="648"/>
    </row>
    <row r="25" spans="1:11" s="641" customFormat="1" ht="54.75" customHeight="1">
      <c r="A25" s="647" t="s">
        <v>449</v>
      </c>
      <c r="B25" s="1340" t="s">
        <v>939</v>
      </c>
      <c r="C25" s="1340"/>
      <c r="D25" s="1340"/>
      <c r="E25" s="1340"/>
      <c r="F25" s="1340"/>
      <c r="G25" s="1340"/>
      <c r="H25" s="1340"/>
      <c r="I25" s="1340"/>
      <c r="J25" s="571"/>
      <c r="K25" s="648"/>
    </row>
    <row r="26" spans="1:11" s="641" customFormat="1" ht="132.6" customHeight="1">
      <c r="A26" s="647" t="s">
        <v>619</v>
      </c>
      <c r="B26" s="1340" t="s">
        <v>977</v>
      </c>
      <c r="C26" s="1340"/>
      <c r="D26" s="1340"/>
      <c r="E26" s="1340"/>
      <c r="F26" s="1340"/>
      <c r="G26" s="1340"/>
      <c r="H26" s="1340"/>
      <c r="I26" s="1340"/>
      <c r="J26" s="571"/>
      <c r="K26" s="648"/>
    </row>
    <row r="27" spans="1:11" s="641" customFormat="1" ht="46.2" customHeight="1">
      <c r="A27" s="647" t="s">
        <v>789</v>
      </c>
      <c r="B27" s="1340" t="s">
        <v>928</v>
      </c>
      <c r="C27" s="1340"/>
      <c r="D27" s="1340"/>
      <c r="E27" s="1340"/>
      <c r="F27" s="1340"/>
      <c r="G27" s="1340"/>
      <c r="H27" s="1340"/>
      <c r="I27" s="1340"/>
      <c r="J27" s="571"/>
      <c r="K27" s="648"/>
    </row>
    <row r="28" spans="1:11" s="641" customFormat="1" ht="57" customHeight="1">
      <c r="A28" s="647" t="s">
        <v>788</v>
      </c>
      <c r="B28" s="1346" t="s">
        <v>930</v>
      </c>
      <c r="C28" s="1347"/>
      <c r="D28" s="1347"/>
      <c r="E28" s="1347"/>
      <c r="F28" s="1347"/>
      <c r="G28" s="1347"/>
      <c r="H28" s="1347"/>
      <c r="I28" s="1347"/>
      <c r="J28" s="571"/>
      <c r="K28" s="648"/>
    </row>
    <row r="29" spans="1:11" s="641" customFormat="1" ht="22.95" customHeight="1">
      <c r="A29" s="647" t="s">
        <v>787</v>
      </c>
      <c r="B29" s="1340" t="s">
        <v>923</v>
      </c>
      <c r="C29" s="1340"/>
      <c r="D29" s="1340"/>
      <c r="E29" s="1340"/>
      <c r="F29" s="1340"/>
      <c r="G29" s="1340"/>
      <c r="H29" s="1340"/>
      <c r="I29" s="1340"/>
      <c r="J29" s="571"/>
      <c r="K29" s="648"/>
    </row>
    <row r="30" spans="1:11" s="641" customFormat="1" ht="48.6" customHeight="1">
      <c r="A30" s="647" t="s">
        <v>786</v>
      </c>
      <c r="B30" s="1340" t="s">
        <v>920</v>
      </c>
      <c r="C30" s="1340"/>
      <c r="D30" s="1340"/>
      <c r="E30" s="1340"/>
      <c r="F30" s="1340"/>
      <c r="G30" s="1340"/>
      <c r="H30" s="1340"/>
      <c r="I30" s="1340"/>
      <c r="J30" s="571"/>
      <c r="K30" s="648"/>
    </row>
    <row r="31" spans="1:11" s="641" customFormat="1">
      <c r="A31" s="649" t="s">
        <v>712</v>
      </c>
      <c r="B31" s="1348" t="s">
        <v>709</v>
      </c>
      <c r="C31" s="1349"/>
      <c r="D31" s="1349"/>
      <c r="E31" s="1349"/>
      <c r="F31" s="1349"/>
      <c r="G31" s="1349"/>
      <c r="H31" s="1349"/>
      <c r="I31" s="1349"/>
      <c r="J31" s="571"/>
      <c r="K31" s="648"/>
    </row>
    <row r="32" spans="1:11" s="641" customFormat="1" ht="15.75" customHeight="1">
      <c r="A32" s="650"/>
      <c r="B32" s="1235" t="s">
        <v>924</v>
      </c>
      <c r="C32" s="1235"/>
      <c r="D32" s="1235"/>
      <c r="E32" s="1235"/>
      <c r="F32" s="1235"/>
      <c r="G32" s="1235"/>
      <c r="H32" s="1235"/>
      <c r="I32" s="1235"/>
      <c r="J32" s="571"/>
      <c r="K32" s="648"/>
    </row>
    <row r="33" spans="1:11" s="641" customFormat="1" ht="22.5" customHeight="1">
      <c r="A33" s="650" t="s">
        <v>350</v>
      </c>
      <c r="B33" s="1340" t="s">
        <v>710</v>
      </c>
      <c r="C33" s="1350"/>
      <c r="D33" s="1350"/>
      <c r="E33" s="1350"/>
      <c r="F33" s="1350"/>
      <c r="G33" s="1350"/>
      <c r="H33" s="1350"/>
      <c r="I33" s="1350"/>
      <c r="J33" s="571"/>
      <c r="K33" s="648"/>
    </row>
    <row r="34" spans="1:11" s="641" customFormat="1" ht="21.6" customHeight="1">
      <c r="A34" s="650" t="s">
        <v>351</v>
      </c>
      <c r="B34" s="1235" t="s">
        <v>946</v>
      </c>
      <c r="C34" s="1351"/>
      <c r="D34" s="1351"/>
      <c r="E34" s="1351"/>
      <c r="F34" s="1351"/>
      <c r="G34" s="1351"/>
      <c r="H34" s="1351"/>
      <c r="I34" s="1351"/>
      <c r="J34" s="571"/>
      <c r="K34" s="648"/>
    </row>
    <row r="35" spans="1:11" s="641" customFormat="1" ht="36" customHeight="1">
      <c r="A35" s="650" t="s">
        <v>347</v>
      </c>
      <c r="B35" s="1235" t="s">
        <v>947</v>
      </c>
      <c r="C35" s="1351"/>
      <c r="D35" s="1351"/>
      <c r="E35" s="1351"/>
      <c r="F35" s="1351"/>
      <c r="G35" s="1351"/>
      <c r="H35" s="1351"/>
      <c r="I35" s="1351"/>
      <c r="J35" s="571"/>
      <c r="K35" s="648"/>
    </row>
    <row r="36" spans="1:11" s="652" customFormat="1" ht="45" customHeight="1">
      <c r="A36" s="650" t="s">
        <v>348</v>
      </c>
      <c r="B36" s="1340" t="s">
        <v>945</v>
      </c>
      <c r="C36" s="1350"/>
      <c r="D36" s="1350"/>
      <c r="E36" s="1350"/>
      <c r="F36" s="1350"/>
      <c r="G36" s="1350"/>
      <c r="H36" s="1350"/>
      <c r="I36" s="1350"/>
      <c r="J36" s="689"/>
      <c r="K36" s="651"/>
    </row>
    <row r="37" spans="1:11" s="641" customFormat="1" ht="85.2" customHeight="1">
      <c r="A37" s="650" t="s">
        <v>349</v>
      </c>
      <c r="B37" s="1340" t="s">
        <v>990</v>
      </c>
      <c r="C37" s="1350"/>
      <c r="D37" s="1350"/>
      <c r="E37" s="1350"/>
      <c r="F37" s="1350"/>
      <c r="G37" s="1350"/>
      <c r="H37" s="1350"/>
      <c r="I37" s="1350"/>
      <c r="J37" s="571"/>
      <c r="K37" s="648"/>
    </row>
    <row r="38" spans="1:11" s="641" customFormat="1" ht="13.2" customHeight="1">
      <c r="A38" s="650" t="s">
        <v>449</v>
      </c>
      <c r="B38" s="1345" t="s">
        <v>940</v>
      </c>
      <c r="C38" s="1345"/>
      <c r="D38" s="1345"/>
      <c r="E38" s="1345"/>
      <c r="F38" s="1345"/>
      <c r="G38" s="1345"/>
      <c r="H38" s="1345"/>
      <c r="I38" s="1345"/>
      <c r="J38" s="571"/>
      <c r="K38" s="648"/>
    </row>
    <row r="39" spans="1:11" s="641" customFormat="1" ht="54.6" customHeight="1">
      <c r="A39" s="650" t="s">
        <v>619</v>
      </c>
      <c r="B39" s="1340" t="s">
        <v>939</v>
      </c>
      <c r="C39" s="1340"/>
      <c r="D39" s="1340"/>
      <c r="E39" s="1340"/>
      <c r="F39" s="1340"/>
      <c r="G39" s="1340"/>
      <c r="H39" s="1340"/>
      <c r="I39" s="1340"/>
      <c r="J39" s="571"/>
      <c r="K39" s="648"/>
    </row>
    <row r="40" spans="1:11" s="641" customFormat="1" ht="130.94999999999999" customHeight="1">
      <c r="A40" s="650" t="s">
        <v>789</v>
      </c>
      <c r="B40" s="1340" t="s">
        <v>931</v>
      </c>
      <c r="C40" s="1340"/>
      <c r="D40" s="1340"/>
      <c r="E40" s="1340"/>
      <c r="F40" s="1340"/>
      <c r="G40" s="1340"/>
      <c r="H40" s="1340"/>
      <c r="I40" s="1340"/>
      <c r="J40" s="571"/>
      <c r="K40" s="648"/>
    </row>
    <row r="41" spans="1:11" s="641" customFormat="1" ht="43.95" customHeight="1">
      <c r="A41" s="650" t="s">
        <v>788</v>
      </c>
      <c r="B41" s="1340" t="s">
        <v>928</v>
      </c>
      <c r="C41" s="1340"/>
      <c r="D41" s="1340"/>
      <c r="E41" s="1340"/>
      <c r="F41" s="1340"/>
      <c r="G41" s="1340"/>
      <c r="H41" s="1340"/>
      <c r="I41" s="1340"/>
      <c r="J41" s="571"/>
      <c r="K41" s="648"/>
    </row>
    <row r="42" spans="1:11" s="641" customFormat="1" ht="54.6" customHeight="1">
      <c r="A42" s="650" t="s">
        <v>787</v>
      </c>
      <c r="B42" s="1346" t="s">
        <v>932</v>
      </c>
      <c r="C42" s="1347"/>
      <c r="D42" s="1347"/>
      <c r="E42" s="1347"/>
      <c r="F42" s="1347"/>
      <c r="G42" s="1347"/>
      <c r="H42" s="1347"/>
      <c r="I42" s="1347"/>
      <c r="J42" s="571"/>
      <c r="K42" s="648"/>
    </row>
    <row r="43" spans="1:11" s="641" customFormat="1" ht="22.95" customHeight="1">
      <c r="A43" s="650" t="s">
        <v>786</v>
      </c>
      <c r="B43" s="1340" t="s">
        <v>923</v>
      </c>
      <c r="C43" s="1340"/>
      <c r="D43" s="1340"/>
      <c r="E43" s="1340"/>
      <c r="F43" s="1340"/>
      <c r="G43" s="1340"/>
      <c r="H43" s="1340"/>
      <c r="I43" s="1340"/>
      <c r="J43" s="571"/>
      <c r="K43" s="648"/>
    </row>
    <row r="44" spans="1:11" s="641" customFormat="1" ht="12.6" customHeight="1">
      <c r="A44" s="650" t="s">
        <v>785</v>
      </c>
      <c r="B44" s="1343" t="s">
        <v>944</v>
      </c>
      <c r="C44" s="1352"/>
      <c r="D44" s="1352"/>
      <c r="E44" s="1352"/>
      <c r="F44" s="1352"/>
      <c r="G44" s="1352"/>
      <c r="H44" s="1352"/>
      <c r="I44" s="1352"/>
      <c r="J44" s="571"/>
      <c r="K44" s="648"/>
    </row>
    <row r="45" spans="1:11" s="641" customFormat="1" ht="13.2" customHeight="1">
      <c r="A45" s="653"/>
      <c r="B45" s="1353" t="s">
        <v>784</v>
      </c>
      <c r="C45" s="1353"/>
      <c r="D45" s="1353"/>
      <c r="E45" s="1353"/>
      <c r="F45" s="1353"/>
      <c r="G45" s="1353"/>
      <c r="H45" s="1353"/>
      <c r="I45" s="1353"/>
      <c r="J45" s="571"/>
      <c r="K45" s="648"/>
    </row>
    <row r="46" spans="1:11" s="641" customFormat="1" ht="12.6" customHeight="1">
      <c r="A46" s="653"/>
      <c r="B46" s="1353" t="s">
        <v>783</v>
      </c>
      <c r="C46" s="1353"/>
      <c r="D46" s="1353"/>
      <c r="E46" s="1353"/>
      <c r="F46" s="1353"/>
      <c r="G46" s="1353"/>
      <c r="H46" s="1353"/>
      <c r="I46" s="1353"/>
      <c r="J46" s="571"/>
      <c r="K46" s="648"/>
    </row>
    <row r="47" spans="1:11" s="641" customFormat="1" ht="3.6" customHeight="1">
      <c r="A47" s="653"/>
      <c r="B47" s="654"/>
      <c r="C47" s="654"/>
      <c r="D47" s="654"/>
      <c r="E47" s="654"/>
      <c r="F47" s="654"/>
      <c r="G47" s="654"/>
      <c r="H47" s="654"/>
      <c r="I47" s="654"/>
      <c r="J47" s="571"/>
      <c r="K47" s="648"/>
    </row>
    <row r="48" spans="1:11" s="641" customFormat="1" ht="15.75" hidden="1" customHeight="1">
      <c r="A48" s="643" t="s">
        <v>782</v>
      </c>
      <c r="B48" s="1348" t="s">
        <v>781</v>
      </c>
      <c r="C48" s="1348"/>
      <c r="D48" s="1348"/>
      <c r="E48" s="1348"/>
      <c r="F48" s="1348"/>
      <c r="G48" s="1348"/>
      <c r="H48" s="1348"/>
      <c r="I48" s="1348"/>
      <c r="J48" s="1348"/>
      <c r="K48" s="655"/>
    </row>
    <row r="49" spans="1:12" s="641" customFormat="1" ht="58.95" hidden="1" customHeight="1">
      <c r="A49" s="647" t="s">
        <v>350</v>
      </c>
      <c r="B49" s="1340" t="s">
        <v>715</v>
      </c>
      <c r="C49" s="1340"/>
      <c r="D49" s="1340"/>
      <c r="E49" s="1340"/>
      <c r="F49" s="1340"/>
      <c r="G49" s="1340"/>
      <c r="H49" s="1340"/>
      <c r="I49" s="1340"/>
      <c r="J49" s="656"/>
      <c r="K49" s="648"/>
    </row>
    <row r="50" spans="1:12" s="641" customFormat="1" ht="90" hidden="1" customHeight="1">
      <c r="A50" s="647" t="s">
        <v>351</v>
      </c>
      <c r="B50" s="1340" t="s">
        <v>780</v>
      </c>
      <c r="C50" s="1340"/>
      <c r="D50" s="1340"/>
      <c r="E50" s="1340"/>
      <c r="F50" s="1340"/>
      <c r="G50" s="1340"/>
      <c r="H50" s="1340"/>
      <c r="I50" s="1340"/>
      <c r="J50" s="656"/>
      <c r="K50" s="648"/>
    </row>
    <row r="51" spans="1:12" s="641" customFormat="1" ht="48" hidden="1" customHeight="1">
      <c r="A51" s="647" t="s">
        <v>347</v>
      </c>
      <c r="B51" s="1340" t="s">
        <v>779</v>
      </c>
      <c r="C51" s="1340"/>
      <c r="D51" s="1340"/>
      <c r="E51" s="1340"/>
      <c r="F51" s="1340"/>
      <c r="G51" s="1340"/>
      <c r="H51" s="1340"/>
      <c r="I51" s="1340"/>
      <c r="J51" s="656"/>
      <c r="K51" s="648"/>
    </row>
    <row r="52" spans="1:12" s="641" customFormat="1" ht="55.95" hidden="1" customHeight="1">
      <c r="A52" s="647" t="s">
        <v>348</v>
      </c>
      <c r="B52" s="1346" t="s">
        <v>778</v>
      </c>
      <c r="C52" s="1347"/>
      <c r="D52" s="1347"/>
      <c r="E52" s="1347"/>
      <c r="F52" s="1347"/>
      <c r="G52" s="1347"/>
      <c r="H52" s="1347"/>
      <c r="I52" s="1347"/>
      <c r="J52" s="656"/>
      <c r="K52" s="648"/>
    </row>
    <row r="53" spans="1:12" s="641" customFormat="1" ht="25.2" hidden="1" customHeight="1">
      <c r="A53" s="647" t="s">
        <v>349</v>
      </c>
      <c r="B53" s="1340" t="s">
        <v>713</v>
      </c>
      <c r="C53" s="1340"/>
      <c r="D53" s="1340"/>
      <c r="E53" s="1340"/>
      <c r="F53" s="1340"/>
      <c r="G53" s="1340"/>
      <c r="H53" s="1340"/>
      <c r="I53" s="1340"/>
      <c r="J53" s="656"/>
      <c r="K53" s="648"/>
    </row>
    <row r="54" spans="1:12" s="641" customFormat="1" ht="45.6" hidden="1" customHeight="1">
      <c r="A54" s="647" t="s">
        <v>449</v>
      </c>
      <c r="B54" s="1340" t="s">
        <v>777</v>
      </c>
      <c r="C54" s="1340"/>
      <c r="D54" s="1340"/>
      <c r="E54" s="1340"/>
      <c r="F54" s="1340"/>
      <c r="G54" s="1340"/>
      <c r="H54" s="1340"/>
      <c r="I54" s="1340"/>
      <c r="J54" s="656"/>
      <c r="K54" s="648"/>
    </row>
    <row r="55" spans="1:12" s="641" customFormat="1" ht="21.6" hidden="1" customHeight="1">
      <c r="A55" s="647"/>
      <c r="B55" s="657"/>
      <c r="C55" s="657"/>
      <c r="D55" s="657"/>
      <c r="E55" s="657"/>
      <c r="F55" s="657"/>
      <c r="G55" s="657"/>
      <c r="H55" s="657"/>
      <c r="I55" s="657"/>
      <c r="J55" s="656"/>
      <c r="K55" s="648"/>
    </row>
    <row r="56" spans="1:12" s="641" customFormat="1" ht="14.4" hidden="1" customHeight="1">
      <c r="A56" s="647" t="s">
        <v>619</v>
      </c>
      <c r="B56" s="1340" t="s">
        <v>714</v>
      </c>
      <c r="C56" s="1355"/>
      <c r="D56" s="1355"/>
      <c r="E56" s="1355"/>
      <c r="F56" s="1355"/>
      <c r="G56" s="1355"/>
      <c r="H56" s="1355"/>
      <c r="I56" s="1355"/>
      <c r="J56" s="656"/>
      <c r="K56" s="648"/>
    </row>
    <row r="57" spans="1:12" s="641" customFormat="1" ht="17.25" customHeight="1">
      <c r="A57" s="1356" t="s">
        <v>776</v>
      </c>
      <c r="B57" s="1356"/>
      <c r="C57" s="1356"/>
      <c r="D57" s="1356"/>
      <c r="E57" s="1356"/>
      <c r="F57" s="1356"/>
      <c r="G57" s="1356"/>
      <c r="H57" s="1356"/>
      <c r="I57" s="1356"/>
      <c r="J57" s="1356"/>
      <c r="K57" s="655"/>
      <c r="L57" s="655"/>
    </row>
    <row r="58" spans="1:12" s="641" customFormat="1" ht="4.2" customHeight="1">
      <c r="A58" s="647"/>
      <c r="B58" s="657"/>
      <c r="C58" s="657"/>
      <c r="D58" s="657"/>
      <c r="E58" s="657"/>
      <c r="F58" s="657"/>
      <c r="G58" s="657"/>
      <c r="H58" s="657"/>
      <c r="I58" s="657"/>
      <c r="J58" s="657"/>
      <c r="K58" s="648"/>
    </row>
    <row r="59" spans="1:12" s="641" customFormat="1" ht="18.75" customHeight="1">
      <c r="A59" s="647"/>
      <c r="B59" s="658"/>
      <c r="C59" s="657"/>
      <c r="D59" s="1343" t="s">
        <v>716</v>
      </c>
      <c r="E59" s="1343"/>
      <c r="F59" s="1343"/>
      <c r="G59" s="1343"/>
      <c r="H59" s="1343"/>
      <c r="I59" s="1343"/>
      <c r="J59" s="657"/>
      <c r="K59" s="648"/>
    </row>
    <row r="60" spans="1:12" s="641" customFormat="1" ht="22.2" customHeight="1">
      <c r="A60" s="647"/>
      <c r="B60" s="646"/>
      <c r="C60" s="646"/>
      <c r="D60" s="656" t="s">
        <v>350</v>
      </c>
      <c r="E60" s="1345" t="s">
        <v>717</v>
      </c>
      <c r="F60" s="1345"/>
      <c r="G60" s="1345"/>
      <c r="H60" s="1345"/>
      <c r="I60" s="1345"/>
      <c r="J60" s="657"/>
      <c r="K60" s="648"/>
    </row>
    <row r="61" spans="1:12" s="641" customFormat="1" ht="18.600000000000001" customHeight="1">
      <c r="A61" s="647"/>
      <c r="B61" s="650"/>
      <c r="C61" s="650"/>
      <c r="D61" s="650" t="s">
        <v>351</v>
      </c>
      <c r="E61" s="1341" t="s">
        <v>768</v>
      </c>
      <c r="F61" s="1341"/>
      <c r="G61" s="1341"/>
      <c r="H61" s="1341"/>
      <c r="I61" s="1341"/>
      <c r="J61" s="657"/>
      <c r="K61" s="648"/>
    </row>
    <row r="62" spans="1:12" s="641" customFormat="1" ht="18" customHeight="1">
      <c r="A62" s="647"/>
      <c r="B62" s="690"/>
      <c r="C62" s="691"/>
      <c r="D62" s="650" t="s">
        <v>347</v>
      </c>
      <c r="E62" s="1341" t="s">
        <v>775</v>
      </c>
      <c r="F62" s="1341"/>
      <c r="G62" s="1341"/>
      <c r="H62" s="1341"/>
      <c r="I62" s="1341"/>
      <c r="J62" s="657"/>
      <c r="K62" s="648"/>
    </row>
    <row r="63" spans="1:12" s="641" customFormat="1" ht="33.6" customHeight="1">
      <c r="A63" s="647"/>
      <c r="B63" s="690"/>
      <c r="C63" s="691"/>
      <c r="D63" s="1235" t="s">
        <v>718</v>
      </c>
      <c r="E63" s="1235"/>
      <c r="F63" s="1235"/>
      <c r="G63" s="1235"/>
      <c r="H63" s="1235"/>
      <c r="I63" s="1235"/>
      <c r="J63" s="657"/>
      <c r="K63" s="648"/>
    </row>
    <row r="64" spans="1:12" s="641" customFormat="1" ht="59.4" customHeight="1">
      <c r="A64" s="647"/>
      <c r="B64" s="1340" t="s">
        <v>978</v>
      </c>
      <c r="C64" s="1340"/>
      <c r="D64" s="1340"/>
      <c r="E64" s="1340"/>
      <c r="F64" s="1340"/>
      <c r="G64" s="1340"/>
      <c r="H64" s="1340"/>
      <c r="I64" s="1340"/>
      <c r="J64" s="657"/>
      <c r="K64" s="648"/>
    </row>
    <row r="65" spans="1:12" s="641" customFormat="1" ht="18" customHeight="1">
      <c r="A65" s="647"/>
      <c r="B65" s="650" t="s">
        <v>350</v>
      </c>
      <c r="C65" s="650"/>
      <c r="D65" s="650"/>
      <c r="E65" s="657" t="s">
        <v>719</v>
      </c>
      <c r="F65" s="657"/>
      <c r="G65" s="657"/>
      <c r="H65" s="657"/>
      <c r="I65" s="657"/>
      <c r="J65" s="657"/>
      <c r="K65" s="648"/>
    </row>
    <row r="66" spans="1:12" s="641" customFormat="1" ht="19.2" customHeight="1">
      <c r="A66" s="647"/>
      <c r="B66" s="650" t="s">
        <v>351</v>
      </c>
      <c r="C66" s="650"/>
      <c r="D66" s="650"/>
      <c r="E66" s="1354" t="s">
        <v>720</v>
      </c>
      <c r="F66" s="1354"/>
      <c r="G66" s="1354"/>
      <c r="H66" s="1354"/>
      <c r="I66" s="1354"/>
      <c r="J66" s="657"/>
      <c r="K66" s="648"/>
    </row>
    <row r="67" spans="1:12" s="641" customFormat="1" ht="17.399999999999999" customHeight="1">
      <c r="A67" s="647"/>
      <c r="B67" s="650" t="s">
        <v>347</v>
      </c>
      <c r="C67" s="650"/>
      <c r="D67" s="650"/>
      <c r="E67" s="1354" t="s">
        <v>774</v>
      </c>
      <c r="F67" s="1354"/>
      <c r="G67" s="1354"/>
      <c r="H67" s="1354"/>
      <c r="I67" s="1354"/>
      <c r="J67" s="657"/>
      <c r="K67" s="648"/>
    </row>
    <row r="68" spans="1:12" s="641" customFormat="1" ht="10.95" customHeight="1">
      <c r="A68" s="647"/>
      <c r="B68" s="1235" t="s">
        <v>721</v>
      </c>
      <c r="C68" s="1235"/>
      <c r="D68" s="1235"/>
      <c r="E68" s="1235"/>
      <c r="F68" s="1235"/>
      <c r="G68" s="1235"/>
      <c r="H68" s="1235"/>
      <c r="I68" s="1235"/>
      <c r="J68" s="657"/>
      <c r="K68" s="648"/>
    </row>
    <row r="69" spans="1:12" ht="3" customHeight="1">
      <c r="B69" s="659"/>
      <c r="C69" s="659"/>
      <c r="D69" s="659"/>
      <c r="E69" s="660"/>
      <c r="F69" s="660"/>
      <c r="G69" s="660"/>
      <c r="I69" s="661"/>
      <c r="J69" s="661"/>
      <c r="K69" s="662"/>
    </row>
    <row r="70" spans="1:12" ht="12" customHeight="1">
      <c r="B70" s="1357"/>
      <c r="C70" s="1358"/>
      <c r="D70" s="1358"/>
      <c r="E70" s="1358"/>
      <c r="F70" s="1359"/>
      <c r="G70" s="660"/>
      <c r="H70" s="1366"/>
      <c r="I70" s="1367"/>
      <c r="J70" s="661"/>
      <c r="K70" s="662"/>
    </row>
    <row r="71" spans="1:12" ht="12" customHeight="1">
      <c r="B71" s="1360"/>
      <c r="C71" s="1361"/>
      <c r="D71" s="1361"/>
      <c r="E71" s="1361"/>
      <c r="F71" s="1362"/>
      <c r="G71" s="660"/>
      <c r="H71" s="1368"/>
      <c r="I71" s="1369"/>
      <c r="J71" s="661"/>
      <c r="K71" s="662"/>
    </row>
    <row r="72" spans="1:12" ht="12" customHeight="1">
      <c r="B72" s="1360"/>
      <c r="C72" s="1361"/>
      <c r="D72" s="1361"/>
      <c r="E72" s="1361"/>
      <c r="F72" s="1362"/>
      <c r="G72" s="660"/>
      <c r="H72" s="1368"/>
      <c r="I72" s="1369"/>
      <c r="J72" s="661"/>
      <c r="K72" s="662"/>
    </row>
    <row r="73" spans="1:12" ht="19.95" customHeight="1">
      <c r="B73" s="1360"/>
      <c r="C73" s="1361"/>
      <c r="D73" s="1361"/>
      <c r="E73" s="1361"/>
      <c r="F73" s="1362"/>
      <c r="G73" s="660"/>
      <c r="H73" s="1368"/>
      <c r="I73" s="1369"/>
      <c r="J73" s="661"/>
      <c r="K73" s="662"/>
    </row>
    <row r="74" spans="1:12" ht="3" customHeight="1">
      <c r="B74" s="1363"/>
      <c r="C74" s="1364"/>
      <c r="D74" s="1364"/>
      <c r="E74" s="1364"/>
      <c r="F74" s="1365"/>
      <c r="G74" s="664"/>
      <c r="H74" s="1370"/>
      <c r="I74" s="1371"/>
      <c r="J74" s="665"/>
      <c r="K74" s="639"/>
    </row>
    <row r="75" spans="1:12" ht="34.950000000000003" customHeight="1">
      <c r="B75" s="1372" t="s">
        <v>722</v>
      </c>
      <c r="C75" s="1372"/>
      <c r="D75" s="1372"/>
      <c r="E75" s="1372"/>
      <c r="F75" s="1372"/>
      <c r="G75" s="664"/>
      <c r="H75" s="1373" t="s">
        <v>835</v>
      </c>
      <c r="I75" s="1372"/>
      <c r="J75" s="665"/>
      <c r="K75" s="639"/>
    </row>
    <row r="76" spans="1:12" ht="5.4" customHeight="1">
      <c r="B76" s="666"/>
      <c r="C76" s="666"/>
      <c r="D76" s="666"/>
      <c r="E76" s="666"/>
      <c r="F76" s="666"/>
      <c r="G76" s="664"/>
      <c r="H76" s="666"/>
      <c r="I76" s="666"/>
      <c r="J76" s="665"/>
      <c r="K76" s="639"/>
    </row>
    <row r="77" spans="1:12" ht="9" hidden="1" customHeight="1">
      <c r="B77" s="666"/>
      <c r="C77" s="666"/>
      <c r="D77" s="666"/>
      <c r="E77" s="666"/>
      <c r="F77" s="666"/>
      <c r="G77" s="664"/>
      <c r="H77" s="666"/>
      <c r="I77" s="666"/>
      <c r="J77" s="665"/>
      <c r="K77" s="639"/>
    </row>
    <row r="78" spans="1:12" ht="4.2" customHeight="1">
      <c r="B78" s="659"/>
      <c r="C78" s="659"/>
      <c r="D78" s="659"/>
      <c r="E78" s="664"/>
      <c r="F78" s="664"/>
      <c r="G78" s="664"/>
      <c r="I78" s="665"/>
      <c r="J78" s="665"/>
      <c r="K78" s="639"/>
    </row>
    <row r="79" spans="1:12" s="641" customFormat="1" ht="17.25" customHeight="1">
      <c r="A79" s="1356" t="s">
        <v>773</v>
      </c>
      <c r="B79" s="1356"/>
      <c r="C79" s="1356"/>
      <c r="D79" s="1356"/>
      <c r="E79" s="1356"/>
      <c r="F79" s="1356"/>
      <c r="G79" s="1356"/>
      <c r="H79" s="1356"/>
      <c r="I79" s="1356"/>
      <c r="J79" s="1356"/>
      <c r="K79" s="655"/>
      <c r="L79" s="655"/>
    </row>
    <row r="80" spans="1:12" s="641" customFormat="1" ht="18" hidden="1" customHeight="1">
      <c r="A80" s="647"/>
      <c r="B80" s="657"/>
      <c r="C80" s="657"/>
      <c r="D80" s="657"/>
      <c r="E80" s="657"/>
      <c r="F80" s="657"/>
      <c r="G80" s="657"/>
      <c r="H80" s="657"/>
      <c r="I80" s="657"/>
      <c r="J80" s="657"/>
      <c r="K80" s="648"/>
    </row>
    <row r="81" spans="1:11" s="641" customFormat="1" ht="19.5" customHeight="1">
      <c r="A81" s="647"/>
      <c r="B81" s="658"/>
      <c r="C81" s="657"/>
      <c r="D81" s="1343" t="s">
        <v>716</v>
      </c>
      <c r="E81" s="1343"/>
      <c r="F81" s="1343"/>
      <c r="G81" s="1343"/>
      <c r="H81" s="1343"/>
      <c r="I81" s="1343"/>
      <c r="J81" s="657"/>
      <c r="K81" s="648"/>
    </row>
    <row r="82" spans="1:11" s="641" customFormat="1" ht="28.95" customHeight="1">
      <c r="A82" s="647"/>
      <c r="B82" s="646"/>
      <c r="C82" s="646"/>
      <c r="D82" s="656" t="s">
        <v>350</v>
      </c>
      <c r="E82" s="1345" t="s">
        <v>717</v>
      </c>
      <c r="F82" s="1345"/>
      <c r="G82" s="1345"/>
      <c r="H82" s="1345"/>
      <c r="I82" s="1345"/>
      <c r="J82" s="657"/>
      <c r="K82" s="648"/>
    </row>
    <row r="83" spans="1:11" s="641" customFormat="1" ht="30.6" customHeight="1">
      <c r="A83" s="647"/>
      <c r="B83" s="650"/>
      <c r="C83" s="650"/>
      <c r="D83" s="650" t="s">
        <v>351</v>
      </c>
      <c r="E83" s="1341" t="s">
        <v>768</v>
      </c>
      <c r="F83" s="1341"/>
      <c r="G83" s="1341"/>
      <c r="H83" s="1341"/>
      <c r="I83" s="1341"/>
      <c r="J83" s="657"/>
      <c r="K83" s="648"/>
    </row>
    <row r="84" spans="1:11" s="641" customFormat="1" ht="21.6" customHeight="1">
      <c r="A84" s="647"/>
      <c r="B84" s="690"/>
      <c r="C84" s="691"/>
      <c r="D84" s="650" t="s">
        <v>347</v>
      </c>
      <c r="E84" s="1341" t="s">
        <v>772</v>
      </c>
      <c r="F84" s="1341"/>
      <c r="G84" s="1341"/>
      <c r="H84" s="1341"/>
      <c r="I84" s="1341"/>
      <c r="J84" s="657"/>
      <c r="K84" s="648"/>
    </row>
    <row r="85" spans="1:11" s="641" customFormat="1" ht="38.4" customHeight="1">
      <c r="A85" s="647"/>
      <c r="B85" s="690"/>
      <c r="C85" s="691"/>
      <c r="D85" s="1235" t="s">
        <v>718</v>
      </c>
      <c r="E85" s="1235"/>
      <c r="F85" s="1235"/>
      <c r="G85" s="1235"/>
      <c r="H85" s="1235"/>
      <c r="I85" s="1235"/>
      <c r="J85" s="657"/>
      <c r="K85" s="648"/>
    </row>
    <row r="86" spans="1:11" s="641" customFormat="1" ht="58.5" customHeight="1">
      <c r="A86" s="647"/>
      <c r="B86" s="1340" t="s">
        <v>978</v>
      </c>
      <c r="C86" s="1340"/>
      <c r="D86" s="1340"/>
      <c r="E86" s="1340"/>
      <c r="F86" s="1340"/>
      <c r="G86" s="1340"/>
      <c r="H86" s="1340"/>
      <c r="I86" s="1340"/>
      <c r="J86" s="657"/>
      <c r="K86" s="648"/>
    </row>
    <row r="87" spans="1:11" s="641" customFormat="1" ht="15" customHeight="1">
      <c r="A87" s="647"/>
      <c r="B87" s="650" t="s">
        <v>350</v>
      </c>
      <c r="C87" s="650"/>
      <c r="D87" s="650"/>
      <c r="E87" s="657" t="s">
        <v>719</v>
      </c>
      <c r="F87" s="657"/>
      <c r="G87" s="657"/>
      <c r="H87" s="657"/>
      <c r="I87" s="657"/>
      <c r="J87" s="657"/>
      <c r="K87" s="648"/>
    </row>
    <row r="88" spans="1:11" s="641" customFormat="1" ht="15" customHeight="1">
      <c r="A88" s="647"/>
      <c r="B88" s="650" t="s">
        <v>351</v>
      </c>
      <c r="C88" s="650"/>
      <c r="D88" s="650"/>
      <c r="E88" s="1354" t="s">
        <v>723</v>
      </c>
      <c r="F88" s="1354"/>
      <c r="G88" s="1354"/>
      <c r="H88" s="1354"/>
      <c r="I88" s="1354"/>
      <c r="J88" s="657"/>
      <c r="K88" s="648"/>
    </row>
    <row r="89" spans="1:11" s="641" customFormat="1" ht="15" customHeight="1">
      <c r="A89" s="647"/>
      <c r="B89" s="650" t="s">
        <v>347</v>
      </c>
      <c r="C89" s="650"/>
      <c r="D89" s="650"/>
      <c r="E89" s="1354" t="s">
        <v>771</v>
      </c>
      <c r="F89" s="1354"/>
      <c r="G89" s="1354"/>
      <c r="H89" s="1354"/>
      <c r="I89" s="1354"/>
      <c r="J89" s="657"/>
      <c r="K89" s="648"/>
    </row>
    <row r="90" spans="1:11" s="641" customFormat="1" ht="15.75" customHeight="1">
      <c r="A90" s="647"/>
      <c r="B90" s="1340" t="s">
        <v>721</v>
      </c>
      <c r="C90" s="1340"/>
      <c r="D90" s="1340"/>
      <c r="E90" s="1340"/>
      <c r="F90" s="1340"/>
      <c r="G90" s="1340"/>
      <c r="H90" s="1340"/>
      <c r="I90" s="1340"/>
      <c r="J90" s="657"/>
      <c r="K90" s="648"/>
    </row>
    <row r="91" spans="1:11" ht="1.95" customHeight="1">
      <c r="B91" s="659"/>
      <c r="C91" s="659"/>
      <c r="D91" s="659"/>
      <c r="E91" s="660"/>
      <c r="F91" s="660"/>
      <c r="G91" s="660"/>
      <c r="I91" s="661"/>
      <c r="J91" s="661"/>
      <c r="K91" s="662"/>
    </row>
    <row r="92" spans="1:11" ht="12" customHeight="1">
      <c r="B92" s="1357"/>
      <c r="C92" s="1358"/>
      <c r="D92" s="1358"/>
      <c r="E92" s="1358"/>
      <c r="F92" s="1359"/>
      <c r="G92" s="660"/>
      <c r="H92" s="1366"/>
      <c r="I92" s="1367"/>
      <c r="J92" s="661"/>
      <c r="K92" s="662"/>
    </row>
    <row r="93" spans="1:11" ht="12" customHeight="1">
      <c r="B93" s="1360"/>
      <c r="C93" s="1361"/>
      <c r="D93" s="1361"/>
      <c r="E93" s="1361"/>
      <c r="F93" s="1362"/>
      <c r="G93" s="660"/>
      <c r="H93" s="1368"/>
      <c r="I93" s="1369"/>
      <c r="J93" s="661"/>
      <c r="K93" s="662"/>
    </row>
    <row r="94" spans="1:11" ht="12" customHeight="1">
      <c r="B94" s="1360"/>
      <c r="C94" s="1361"/>
      <c r="D94" s="1361"/>
      <c r="E94" s="1361"/>
      <c r="F94" s="1362"/>
      <c r="G94" s="660"/>
      <c r="H94" s="1368"/>
      <c r="I94" s="1369"/>
      <c r="J94" s="661"/>
      <c r="K94" s="662"/>
    </row>
    <row r="95" spans="1:11" ht="12" customHeight="1">
      <c r="B95" s="1360"/>
      <c r="C95" s="1361"/>
      <c r="D95" s="1361"/>
      <c r="E95" s="1361"/>
      <c r="F95" s="1362"/>
      <c r="G95" s="660"/>
      <c r="H95" s="1368"/>
      <c r="I95" s="1369"/>
      <c r="J95" s="661"/>
      <c r="K95" s="662"/>
    </row>
    <row r="96" spans="1:11" ht="12" customHeight="1">
      <c r="B96" s="1363"/>
      <c r="C96" s="1364"/>
      <c r="D96" s="1364"/>
      <c r="E96" s="1364"/>
      <c r="F96" s="1365"/>
      <c r="G96" s="664"/>
      <c r="H96" s="1370"/>
      <c r="I96" s="1371"/>
      <c r="J96" s="665"/>
      <c r="K96" s="639"/>
    </row>
    <row r="97" spans="1:12">
      <c r="B97" s="1372" t="s">
        <v>722</v>
      </c>
      <c r="C97" s="1372"/>
      <c r="D97" s="1372"/>
      <c r="E97" s="1372"/>
      <c r="F97" s="1372"/>
      <c r="G97" s="664"/>
      <c r="H97" s="1372" t="s">
        <v>770</v>
      </c>
      <c r="I97" s="1372"/>
      <c r="J97" s="665"/>
      <c r="K97" s="639"/>
    </row>
    <row r="98" spans="1:12" ht="9" customHeight="1">
      <c r="B98" s="659"/>
      <c r="C98" s="659"/>
      <c r="D98" s="659"/>
      <c r="E98" s="664"/>
      <c r="F98" s="664"/>
      <c r="G98" s="664"/>
      <c r="I98" s="665"/>
      <c r="J98" s="665"/>
      <c r="K98" s="639"/>
    </row>
    <row r="99" spans="1:12" s="641" customFormat="1" ht="17.25" customHeight="1">
      <c r="A99" s="1356" t="s">
        <v>769</v>
      </c>
      <c r="B99" s="1356"/>
      <c r="C99" s="1356"/>
      <c r="D99" s="1356"/>
      <c r="E99" s="1356"/>
      <c r="F99" s="1356"/>
      <c r="G99" s="1356"/>
      <c r="H99" s="1356"/>
      <c r="I99" s="1356"/>
      <c r="J99" s="1356"/>
      <c r="K99" s="655"/>
      <c r="L99" s="655"/>
    </row>
    <row r="100" spans="1:12" s="641" customFormat="1" ht="6" customHeight="1">
      <c r="A100" s="647"/>
      <c r="B100" s="657"/>
      <c r="C100" s="657"/>
      <c r="D100" s="657"/>
      <c r="E100" s="657"/>
      <c r="F100" s="657"/>
      <c r="G100" s="657"/>
      <c r="H100" s="657"/>
      <c r="I100" s="657"/>
      <c r="J100" s="657"/>
      <c r="K100" s="648"/>
    </row>
    <row r="101" spans="1:12" s="641" customFormat="1" ht="18.75" customHeight="1">
      <c r="A101" s="647"/>
      <c r="B101" s="658"/>
      <c r="C101" s="657"/>
      <c r="D101" s="1343" t="s">
        <v>716</v>
      </c>
      <c r="E101" s="1343"/>
      <c r="F101" s="1343"/>
      <c r="G101" s="1343"/>
      <c r="H101" s="1343"/>
      <c r="I101" s="1343"/>
      <c r="J101" s="657"/>
      <c r="K101" s="648"/>
    </row>
    <row r="102" spans="1:12" s="641" customFormat="1" ht="23.25" customHeight="1">
      <c r="A102" s="647"/>
      <c r="B102" s="646"/>
      <c r="C102" s="646"/>
      <c r="D102" s="656" t="s">
        <v>350</v>
      </c>
      <c r="E102" s="1345" t="s">
        <v>717</v>
      </c>
      <c r="F102" s="1345"/>
      <c r="G102" s="1345"/>
      <c r="H102" s="1345"/>
      <c r="I102" s="1345"/>
      <c r="J102" s="657"/>
      <c r="K102" s="648"/>
    </row>
    <row r="103" spans="1:12" s="641" customFormat="1">
      <c r="A103" s="647"/>
      <c r="B103" s="650"/>
      <c r="C103" s="650"/>
      <c r="D103" s="650" t="s">
        <v>351</v>
      </c>
      <c r="E103" s="1341" t="s">
        <v>768</v>
      </c>
      <c r="F103" s="1341"/>
      <c r="G103" s="1341"/>
      <c r="H103" s="1341"/>
      <c r="I103" s="1341"/>
      <c r="J103" s="657"/>
      <c r="K103" s="648"/>
    </row>
    <row r="104" spans="1:12" s="641" customFormat="1" ht="13.5" customHeight="1">
      <c r="A104" s="647"/>
      <c r="B104" s="690"/>
      <c r="C104" s="691"/>
      <c r="D104" s="650" t="s">
        <v>347</v>
      </c>
      <c r="E104" s="1341" t="s">
        <v>767</v>
      </c>
      <c r="F104" s="1341"/>
      <c r="G104" s="1341"/>
      <c r="H104" s="1341"/>
      <c r="I104" s="1341"/>
      <c r="J104" s="657"/>
      <c r="K104" s="648"/>
    </row>
    <row r="105" spans="1:12" s="641" customFormat="1" ht="38.25" customHeight="1">
      <c r="A105" s="647"/>
      <c r="B105" s="690"/>
      <c r="C105" s="691"/>
      <c r="D105" s="1235" t="s">
        <v>718</v>
      </c>
      <c r="E105" s="1235"/>
      <c r="F105" s="1235"/>
      <c r="G105" s="1235"/>
      <c r="H105" s="1235"/>
      <c r="I105" s="1235"/>
      <c r="J105" s="657"/>
      <c r="K105" s="648"/>
    </row>
    <row r="106" spans="1:12" s="641" customFormat="1" ht="58.5" customHeight="1">
      <c r="A106" s="647"/>
      <c r="B106" s="1340" t="s">
        <v>979</v>
      </c>
      <c r="C106" s="1340"/>
      <c r="D106" s="1340"/>
      <c r="E106" s="1340"/>
      <c r="F106" s="1340"/>
      <c r="G106" s="1340"/>
      <c r="H106" s="1340"/>
      <c r="I106" s="1340"/>
      <c r="J106" s="657"/>
      <c r="K106" s="648"/>
    </row>
    <row r="107" spans="1:12" s="641" customFormat="1" ht="15" customHeight="1">
      <c r="A107" s="647"/>
      <c r="B107" s="650" t="s">
        <v>350</v>
      </c>
      <c r="C107" s="650"/>
      <c r="D107" s="650"/>
      <c r="E107" s="657" t="s">
        <v>719</v>
      </c>
      <c r="F107" s="657"/>
      <c r="G107" s="657"/>
      <c r="H107" s="657"/>
      <c r="I107" s="657"/>
      <c r="J107" s="657"/>
      <c r="K107" s="648"/>
    </row>
    <row r="108" spans="1:12" s="641" customFormat="1" ht="15" customHeight="1">
      <c r="A108" s="647"/>
      <c r="B108" s="650" t="s">
        <v>351</v>
      </c>
      <c r="C108" s="650"/>
      <c r="D108" s="650"/>
      <c r="E108" s="1354" t="s">
        <v>766</v>
      </c>
      <c r="F108" s="1354"/>
      <c r="G108" s="1354"/>
      <c r="H108" s="1354"/>
      <c r="I108" s="1354"/>
      <c r="J108" s="657"/>
      <c r="K108" s="648"/>
    </row>
    <row r="109" spans="1:12" s="641" customFormat="1" ht="15" customHeight="1">
      <c r="A109" s="647"/>
      <c r="B109" s="650" t="s">
        <v>347</v>
      </c>
      <c r="C109" s="650"/>
      <c r="D109" s="650"/>
      <c r="E109" s="1354" t="s">
        <v>765</v>
      </c>
      <c r="F109" s="1354"/>
      <c r="G109" s="1354"/>
      <c r="H109" s="1354"/>
      <c r="I109" s="1354"/>
      <c r="J109" s="657"/>
      <c r="K109" s="648"/>
    </row>
    <row r="110" spans="1:12" s="641" customFormat="1" ht="15.75" customHeight="1">
      <c r="A110" s="647"/>
      <c r="B110" s="1340" t="s">
        <v>721</v>
      </c>
      <c r="C110" s="1340"/>
      <c r="D110" s="1340"/>
      <c r="E110" s="1340"/>
      <c r="F110" s="1340"/>
      <c r="G110" s="1340"/>
      <c r="H110" s="1340"/>
      <c r="I110" s="1340"/>
      <c r="J110" s="657"/>
      <c r="K110" s="648"/>
    </row>
    <row r="111" spans="1:12" ht="6" customHeight="1">
      <c r="B111" s="659"/>
      <c r="C111" s="659"/>
      <c r="D111" s="659"/>
      <c r="E111" s="660"/>
      <c r="F111" s="660"/>
      <c r="G111" s="660"/>
      <c r="I111" s="661"/>
      <c r="J111" s="661"/>
      <c r="K111" s="662"/>
    </row>
    <row r="112" spans="1:12" ht="12" customHeight="1">
      <c r="B112" s="1357"/>
      <c r="C112" s="1358"/>
      <c r="D112" s="1358"/>
      <c r="E112" s="1358"/>
      <c r="F112" s="1374"/>
      <c r="G112" s="660"/>
      <c r="H112" s="1366"/>
      <c r="I112" s="1375"/>
      <c r="J112" s="661"/>
      <c r="K112" s="662"/>
    </row>
    <row r="113" spans="2:11" ht="12" customHeight="1">
      <c r="B113" s="1360"/>
      <c r="C113" s="1361"/>
      <c r="D113" s="1361"/>
      <c r="E113" s="1361"/>
      <c r="F113" s="1362"/>
      <c r="G113" s="660"/>
      <c r="H113" s="1368"/>
      <c r="I113" s="1369"/>
      <c r="J113" s="661"/>
      <c r="K113" s="662"/>
    </row>
    <row r="114" spans="2:11" ht="12" customHeight="1">
      <c r="B114" s="1360"/>
      <c r="C114" s="1361"/>
      <c r="D114" s="1361"/>
      <c r="E114" s="1361"/>
      <c r="F114" s="1362"/>
      <c r="G114" s="660"/>
      <c r="H114" s="1368"/>
      <c r="I114" s="1369"/>
      <c r="J114" s="661"/>
      <c r="K114" s="662"/>
    </row>
    <row r="115" spans="2:11" ht="12" customHeight="1">
      <c r="B115" s="1360"/>
      <c r="C115" s="1361"/>
      <c r="D115" s="1361"/>
      <c r="E115" s="1361"/>
      <c r="F115" s="1362"/>
      <c r="G115" s="660"/>
      <c r="H115" s="1368"/>
      <c r="I115" s="1369"/>
      <c r="J115" s="661"/>
      <c r="K115" s="662"/>
    </row>
    <row r="116" spans="2:11" ht="18" customHeight="1">
      <c r="B116" s="1363"/>
      <c r="C116" s="1364"/>
      <c r="D116" s="1364"/>
      <c r="E116" s="1364"/>
      <c r="F116" s="1365"/>
      <c r="G116" s="664"/>
      <c r="H116" s="1370"/>
      <c r="I116" s="1371"/>
      <c r="J116" s="665"/>
      <c r="K116" s="639"/>
    </row>
    <row r="117" spans="2:11" ht="7.5" customHeight="1">
      <c r="B117" s="761"/>
      <c r="C117" s="761"/>
      <c r="D117" s="761"/>
      <c r="E117" s="761"/>
      <c r="F117" s="761"/>
      <c r="G117" s="664"/>
      <c r="H117" s="665"/>
      <c r="I117" s="665"/>
      <c r="J117" s="665"/>
      <c r="K117" s="639"/>
    </row>
    <row r="118" spans="2:11" ht="17.7" customHeight="1">
      <c r="B118" s="1372" t="s">
        <v>722</v>
      </c>
      <c r="C118" s="1372"/>
      <c r="D118" s="1372"/>
      <c r="E118" s="1372"/>
      <c r="F118" s="1372"/>
      <c r="G118" s="664"/>
      <c r="H118" s="1372" t="s">
        <v>764</v>
      </c>
      <c r="I118" s="1372"/>
      <c r="J118" s="665"/>
      <c r="K118" s="639"/>
    </row>
    <row r="119" spans="2:11" ht="7.95" customHeight="1"/>
  </sheetData>
  <sheetProtection algorithmName="SHA-512" hashValue="rBrfBMj/TId2j5DmYEahn3zxU3Iolz88ge4FNLfkWnYBPQnJwkEr4EUX0Kp9q00fleDDMGKYnMIB1qnS1Xdn9Q==" saltValue="UnDxwkBF30q3Ysjd0GNAQw==" spinCount="100000" sheet="1" formatCells="0" formatRows="0" insertRows="0" deleteRows="0"/>
  <mergeCells count="94"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50"/>
  <sheetViews>
    <sheetView view="pageBreakPreview" zoomScale="130" zoomScaleNormal="115" zoomScaleSheetLayoutView="130" workbookViewId="0">
      <selection activeCell="B9" sqref="B9:AE9"/>
    </sheetView>
  </sheetViews>
  <sheetFormatPr defaultColWidth="9.109375" defaultRowHeight="13.2"/>
  <cols>
    <col min="1" max="1" width="3.33203125" style="294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2" ht="7.95" customHeight="1">
      <c r="A1" s="1376"/>
      <c r="B1" s="1376"/>
      <c r="C1" s="1376"/>
      <c r="D1" s="1376"/>
      <c r="E1" s="1376"/>
      <c r="F1" s="1376"/>
      <c r="G1" s="1376"/>
      <c r="H1" s="1376"/>
      <c r="I1" s="1376"/>
      <c r="J1" s="1376"/>
      <c r="K1" s="1376"/>
      <c r="L1" s="1376"/>
      <c r="M1" s="1376"/>
      <c r="N1" s="1376"/>
      <c r="O1" s="1376"/>
      <c r="P1" s="1376"/>
      <c r="Q1" s="1376"/>
      <c r="R1" s="1376"/>
      <c r="S1" s="1376"/>
      <c r="T1" s="1376"/>
      <c r="U1" s="1376"/>
      <c r="V1" s="1376"/>
      <c r="W1" s="1376"/>
      <c r="X1" s="1376"/>
      <c r="Y1" s="1376"/>
      <c r="Z1" s="1376"/>
      <c r="AA1" s="1376"/>
      <c r="AB1" s="1376"/>
      <c r="AC1" s="1376"/>
      <c r="AD1" s="1376"/>
      <c r="AE1" s="1376"/>
      <c r="AF1" s="1376"/>
    </row>
    <row r="2" spans="1:32" ht="7.2" customHeight="1">
      <c r="A2" s="781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</row>
    <row r="3" spans="1:32" ht="24.6" customHeight="1">
      <c r="A3" s="781"/>
      <c r="B3" s="1339" t="s">
        <v>708</v>
      </c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</row>
    <row r="4" spans="1:32" ht="12" customHeight="1">
      <c r="A4" s="782" t="s">
        <v>631</v>
      </c>
      <c r="B4" s="1339" t="s">
        <v>851</v>
      </c>
      <c r="C4" s="1355"/>
      <c r="D4" s="1355"/>
      <c r="E4" s="1355"/>
      <c r="F4" s="1355"/>
      <c r="G4" s="1355"/>
      <c r="H4" s="1355"/>
      <c r="I4" s="1355"/>
      <c r="J4" s="1355"/>
      <c r="K4" s="1355"/>
      <c r="L4" s="1355"/>
      <c r="M4" s="1355"/>
      <c r="N4" s="1355"/>
      <c r="O4" s="1355"/>
      <c r="P4" s="1355"/>
      <c r="Q4" s="1355"/>
      <c r="R4" s="1355"/>
      <c r="S4" s="1355"/>
      <c r="T4" s="1355"/>
      <c r="U4" s="1355"/>
      <c r="V4" s="1355"/>
      <c r="W4" s="1355"/>
      <c r="X4" s="1355"/>
      <c r="Y4" s="1355"/>
      <c r="Z4" s="1355"/>
      <c r="AA4" s="1355"/>
      <c r="AB4" s="1355"/>
      <c r="AC4" s="1355"/>
      <c r="AD4" s="1355"/>
      <c r="AE4" s="1355"/>
      <c r="AF4" s="783"/>
    </row>
    <row r="5" spans="1:32" ht="46.95" customHeight="1">
      <c r="A5" s="781"/>
      <c r="B5" s="1340" t="s">
        <v>980</v>
      </c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55"/>
      <c r="AA5" s="1355"/>
      <c r="AB5" s="1355"/>
      <c r="AC5" s="1355"/>
      <c r="AD5" s="1355"/>
      <c r="AE5" s="1355"/>
      <c r="AF5" s="783"/>
    </row>
    <row r="6" spans="1:32" ht="27" customHeight="1">
      <c r="A6" s="784" t="s">
        <v>350</v>
      </c>
      <c r="B6" s="1341" t="s">
        <v>853</v>
      </c>
      <c r="C6" s="1377"/>
      <c r="D6" s="1377"/>
      <c r="E6" s="1377"/>
      <c r="F6" s="1377"/>
      <c r="G6" s="1377"/>
      <c r="H6" s="1377"/>
      <c r="I6" s="1377"/>
      <c r="J6" s="1377"/>
      <c r="K6" s="1377"/>
      <c r="L6" s="1377"/>
      <c r="M6" s="1377"/>
      <c r="N6" s="1377"/>
      <c r="O6" s="1377"/>
      <c r="P6" s="1377"/>
      <c r="Q6" s="1377"/>
      <c r="R6" s="1377"/>
      <c r="S6" s="1377"/>
      <c r="T6" s="1377"/>
      <c r="U6" s="1377"/>
      <c r="V6" s="1377"/>
      <c r="W6" s="1377"/>
      <c r="X6" s="1377"/>
      <c r="Y6" s="1377"/>
      <c r="Z6" s="1377"/>
      <c r="AA6" s="1377"/>
      <c r="AB6" s="1377"/>
      <c r="AC6" s="1377"/>
      <c r="AD6" s="1377"/>
      <c r="AE6" s="1377"/>
      <c r="AF6" s="783"/>
    </row>
    <row r="7" spans="1:32" ht="27" customHeight="1">
      <c r="A7" s="784" t="s">
        <v>351</v>
      </c>
      <c r="B7" s="1341" t="s">
        <v>948</v>
      </c>
      <c r="C7" s="1377"/>
      <c r="D7" s="1377"/>
      <c r="E7" s="1377"/>
      <c r="F7" s="1377"/>
      <c r="G7" s="1377"/>
      <c r="H7" s="1377"/>
      <c r="I7" s="1377"/>
      <c r="J7" s="1377"/>
      <c r="K7" s="1377"/>
      <c r="L7" s="1377"/>
      <c r="M7" s="1377"/>
      <c r="N7" s="1377"/>
      <c r="O7" s="1377"/>
      <c r="P7" s="1377"/>
      <c r="Q7" s="1377"/>
      <c r="R7" s="1377"/>
      <c r="S7" s="1377"/>
      <c r="T7" s="1377"/>
      <c r="U7" s="1377"/>
      <c r="V7" s="1377"/>
      <c r="W7" s="1377"/>
      <c r="X7" s="1377"/>
      <c r="Y7" s="1377"/>
      <c r="Z7" s="1377"/>
      <c r="AA7" s="1377"/>
      <c r="AB7" s="1377"/>
      <c r="AC7" s="1377"/>
      <c r="AD7" s="1377"/>
      <c r="AE7" s="1377"/>
      <c r="AF7" s="783"/>
    </row>
    <row r="8" spans="1:32" ht="38.700000000000003" customHeight="1">
      <c r="A8" s="784" t="s">
        <v>347</v>
      </c>
      <c r="B8" s="1341" t="s">
        <v>958</v>
      </c>
      <c r="C8" s="1377"/>
      <c r="D8" s="1377"/>
      <c r="E8" s="1377"/>
      <c r="F8" s="1377"/>
      <c r="G8" s="1377"/>
      <c r="H8" s="1377"/>
      <c r="I8" s="1377"/>
      <c r="J8" s="1377"/>
      <c r="K8" s="1377"/>
      <c r="L8" s="1377"/>
      <c r="M8" s="1377"/>
      <c r="N8" s="1377"/>
      <c r="O8" s="1377"/>
      <c r="P8" s="1377"/>
      <c r="Q8" s="1377"/>
      <c r="R8" s="1377"/>
      <c r="S8" s="1377"/>
      <c r="T8" s="1377"/>
      <c r="U8" s="1377"/>
      <c r="V8" s="1377"/>
      <c r="W8" s="1377"/>
      <c r="X8" s="1377"/>
      <c r="Y8" s="1377"/>
      <c r="Z8" s="1377"/>
      <c r="AA8" s="1377"/>
      <c r="AB8" s="1377"/>
      <c r="AC8" s="1377"/>
      <c r="AD8" s="1377"/>
      <c r="AE8" s="1377"/>
      <c r="AF8" s="783"/>
    </row>
    <row r="9" spans="1:32" ht="117.6" customHeight="1">
      <c r="A9" s="784" t="s">
        <v>348</v>
      </c>
      <c r="B9" s="1296" t="s">
        <v>975</v>
      </c>
      <c r="C9" s="1378"/>
      <c r="D9" s="1378"/>
      <c r="E9" s="1378"/>
      <c r="F9" s="1378"/>
      <c r="G9" s="1378"/>
      <c r="H9" s="1378"/>
      <c r="I9" s="1378"/>
      <c r="J9" s="1378"/>
      <c r="K9" s="1378"/>
      <c r="L9" s="1378"/>
      <c r="M9" s="1378"/>
      <c r="N9" s="1378"/>
      <c r="O9" s="1378"/>
      <c r="P9" s="1378"/>
      <c r="Q9" s="1378"/>
      <c r="R9" s="1378"/>
      <c r="S9" s="1378"/>
      <c r="T9" s="1378"/>
      <c r="U9" s="1378"/>
      <c r="V9" s="1378"/>
      <c r="W9" s="1378"/>
      <c r="X9" s="1378"/>
      <c r="Y9" s="1378"/>
      <c r="Z9" s="1378"/>
      <c r="AA9" s="1378"/>
      <c r="AB9" s="1378"/>
      <c r="AC9" s="1378"/>
      <c r="AD9" s="1378"/>
      <c r="AE9" s="1378"/>
      <c r="AF9" s="783"/>
    </row>
    <row r="10" spans="1:32">
      <c r="A10" s="784" t="s">
        <v>349</v>
      </c>
      <c r="B10" s="1345" t="s">
        <v>940</v>
      </c>
      <c r="C10" s="1345"/>
      <c r="D10" s="1345"/>
      <c r="E10" s="1345"/>
      <c r="F10" s="1345"/>
      <c r="G10" s="1345"/>
      <c r="H10" s="1345"/>
      <c r="I10" s="1345"/>
      <c r="J10" s="1345"/>
      <c r="K10" s="1345"/>
      <c r="L10" s="1345"/>
      <c r="M10" s="1345"/>
      <c r="N10" s="1345"/>
      <c r="O10" s="1345"/>
      <c r="P10" s="1345"/>
      <c r="Q10" s="1345"/>
      <c r="R10" s="1345"/>
      <c r="S10" s="1345"/>
      <c r="T10" s="1345"/>
      <c r="U10" s="1345"/>
      <c r="V10" s="1345"/>
      <c r="W10" s="1345"/>
      <c r="X10" s="1345"/>
      <c r="Y10" s="1345"/>
      <c r="Z10" s="1345"/>
      <c r="AA10" s="1345"/>
      <c r="AB10" s="1345"/>
      <c r="AC10" s="1345"/>
      <c r="AD10" s="1345"/>
      <c r="AE10" s="1345"/>
      <c r="AF10" s="783"/>
    </row>
    <row r="11" spans="1:32" ht="54" customHeight="1">
      <c r="A11" s="784" t="s">
        <v>449</v>
      </c>
      <c r="B11" s="1340" t="s">
        <v>939</v>
      </c>
      <c r="C11" s="1379"/>
      <c r="D11" s="1379"/>
      <c r="E11" s="1379"/>
      <c r="F11" s="1379"/>
      <c r="G11" s="1379"/>
      <c r="H11" s="1379"/>
      <c r="I11" s="1379"/>
      <c r="J11" s="1379"/>
      <c r="K11" s="1379"/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783"/>
    </row>
    <row r="12" spans="1:32" ht="132.6" customHeight="1">
      <c r="A12" s="784" t="s">
        <v>619</v>
      </c>
      <c r="B12" s="1340" t="s">
        <v>919</v>
      </c>
      <c r="C12" s="1355"/>
      <c r="D12" s="1355"/>
      <c r="E12" s="1355"/>
      <c r="F12" s="1355"/>
      <c r="G12" s="1355"/>
      <c r="H12" s="1355"/>
      <c r="I12" s="1355"/>
      <c r="J12" s="1355"/>
      <c r="K12" s="1355"/>
      <c r="L12" s="1355"/>
      <c r="M12" s="1355"/>
      <c r="N12" s="1355"/>
      <c r="O12" s="1355"/>
      <c r="P12" s="1355"/>
      <c r="Q12" s="1355"/>
      <c r="R12" s="1355"/>
      <c r="S12" s="1355"/>
      <c r="T12" s="1355"/>
      <c r="U12" s="1355"/>
      <c r="V12" s="1355"/>
      <c r="W12" s="1355"/>
      <c r="X12" s="1355"/>
      <c r="Y12" s="1355"/>
      <c r="Z12" s="1355"/>
      <c r="AA12" s="1355"/>
      <c r="AB12" s="1355"/>
      <c r="AC12" s="1355"/>
      <c r="AD12" s="1355"/>
      <c r="AE12" s="1355"/>
      <c r="AF12" s="783"/>
    </row>
    <row r="13" spans="1:32" ht="24" customHeight="1">
      <c r="A13" s="784" t="s">
        <v>789</v>
      </c>
      <c r="B13" s="1340" t="s">
        <v>927</v>
      </c>
      <c r="C13" s="1379"/>
      <c r="D13" s="1379"/>
      <c r="E13" s="1379"/>
      <c r="F13" s="1379"/>
      <c r="G13" s="1379"/>
      <c r="H13" s="1379"/>
      <c r="I13" s="1379"/>
      <c r="J13" s="1379"/>
      <c r="K13" s="1379"/>
      <c r="L13" s="1379"/>
      <c r="M13" s="1379"/>
      <c r="N13" s="1379"/>
      <c r="O13" s="1379"/>
      <c r="P13" s="1379"/>
      <c r="Q13" s="1379"/>
      <c r="R13" s="1379"/>
      <c r="S13" s="1379"/>
      <c r="T13" s="1379"/>
      <c r="U13" s="1379"/>
      <c r="V13" s="1379"/>
      <c r="W13" s="1379"/>
      <c r="X13" s="1379"/>
      <c r="Y13" s="1379"/>
      <c r="Z13" s="1379"/>
      <c r="AA13" s="1379"/>
      <c r="AB13" s="1379"/>
      <c r="AC13" s="1379"/>
      <c r="AD13" s="1379"/>
      <c r="AE13" s="1379"/>
      <c r="AF13" s="783"/>
    </row>
    <row r="14" spans="1:32" ht="22.95" customHeight="1">
      <c r="A14" s="784" t="s">
        <v>788</v>
      </c>
      <c r="B14" s="1340" t="s">
        <v>923</v>
      </c>
      <c r="C14" s="1379"/>
      <c r="D14" s="1379"/>
      <c r="E14" s="1379"/>
      <c r="F14" s="1379"/>
      <c r="G14" s="1379"/>
      <c r="H14" s="1379"/>
      <c r="I14" s="1379"/>
      <c r="J14" s="1379"/>
      <c r="K14" s="1379"/>
      <c r="L14" s="1379"/>
      <c r="M14" s="1379"/>
      <c r="N14" s="1379"/>
      <c r="O14" s="1379"/>
      <c r="P14" s="1379"/>
      <c r="Q14" s="1379"/>
      <c r="R14" s="1379"/>
      <c r="S14" s="1379"/>
      <c r="T14" s="1379"/>
      <c r="U14" s="1379"/>
      <c r="V14" s="1379"/>
      <c r="W14" s="1379"/>
      <c r="X14" s="1379"/>
      <c r="Y14" s="1379"/>
      <c r="Z14" s="1379"/>
      <c r="AA14" s="1379"/>
      <c r="AB14" s="1379"/>
      <c r="AC14" s="1379"/>
      <c r="AD14" s="1379"/>
      <c r="AE14" s="1379"/>
      <c r="AF14" s="783"/>
    </row>
    <row r="15" spans="1:32" ht="12.6" customHeight="1">
      <c r="A15" s="784" t="s">
        <v>787</v>
      </c>
      <c r="B15" s="1340" t="s">
        <v>941</v>
      </c>
      <c r="C15" s="1379"/>
      <c r="D15" s="1379"/>
      <c r="E15" s="1379"/>
      <c r="F15" s="1379"/>
      <c r="G15" s="1379"/>
      <c r="H15" s="1379"/>
      <c r="I15" s="1379"/>
      <c r="J15" s="1379"/>
      <c r="K15" s="1379"/>
      <c r="L15" s="1379"/>
      <c r="M15" s="1379"/>
      <c r="N15" s="1379"/>
      <c r="O15" s="1379"/>
      <c r="P15" s="1379"/>
      <c r="Q15" s="1379"/>
      <c r="R15" s="1379"/>
      <c r="S15" s="1379"/>
      <c r="T15" s="1379"/>
      <c r="U15" s="1379"/>
      <c r="V15" s="1379"/>
      <c r="W15" s="1379"/>
      <c r="X15" s="1379"/>
      <c r="Y15" s="1379"/>
      <c r="Z15" s="1379"/>
      <c r="AA15" s="1379"/>
      <c r="AB15" s="1379"/>
      <c r="AC15" s="1379"/>
      <c r="AD15" s="1379"/>
      <c r="AE15" s="1379"/>
      <c r="AF15" s="783"/>
    </row>
    <row r="16" spans="1:32" ht="16.2" customHeight="1">
      <c r="A16" s="784"/>
      <c r="B16" s="1380" t="s">
        <v>796</v>
      </c>
      <c r="C16" s="1381"/>
      <c r="D16" s="1381"/>
      <c r="E16" s="1381"/>
      <c r="F16" s="1381"/>
      <c r="G16" s="1381"/>
      <c r="H16" s="1381"/>
      <c r="I16" s="1381"/>
      <c r="J16" s="1381"/>
      <c r="K16" s="1381"/>
      <c r="L16" s="1381"/>
      <c r="M16" s="1381"/>
      <c r="N16" s="1381"/>
      <c r="O16" s="1381"/>
      <c r="P16" s="1381"/>
      <c r="Q16" s="1381"/>
      <c r="R16" s="1381"/>
      <c r="S16" s="1381"/>
      <c r="T16" s="1381"/>
      <c r="U16" s="1381"/>
      <c r="V16" s="1381"/>
      <c r="W16" s="1381"/>
      <c r="X16" s="1381"/>
      <c r="Y16" s="1381"/>
      <c r="Z16" s="1381"/>
      <c r="AA16" s="1381"/>
      <c r="AB16" s="1381"/>
      <c r="AC16" s="1381"/>
      <c r="AD16" s="1381"/>
      <c r="AE16" s="1381"/>
      <c r="AF16" s="783"/>
    </row>
    <row r="17" spans="1:32" ht="11.4" customHeight="1">
      <c r="A17" s="782" t="s">
        <v>644</v>
      </c>
      <c r="B17" s="1339" t="s">
        <v>711</v>
      </c>
      <c r="C17" s="1382"/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783"/>
    </row>
    <row r="18" spans="1:32" ht="13.2" customHeight="1">
      <c r="A18" s="784"/>
      <c r="B18" s="1340" t="s">
        <v>934</v>
      </c>
      <c r="C18" s="1355"/>
      <c r="D18" s="1355"/>
      <c r="E18" s="1355"/>
      <c r="F18" s="1355"/>
      <c r="G18" s="1355"/>
      <c r="H18" s="1355"/>
      <c r="I18" s="1355"/>
      <c r="J18" s="1355"/>
      <c r="K18" s="1355"/>
      <c r="L18" s="1355"/>
      <c r="M18" s="1355"/>
      <c r="N18" s="1355"/>
      <c r="O18" s="1355"/>
      <c r="P18" s="1355"/>
      <c r="Q18" s="1355"/>
      <c r="R18" s="1355"/>
      <c r="S18" s="1355"/>
      <c r="T18" s="1355"/>
      <c r="U18" s="1355"/>
      <c r="V18" s="1355"/>
      <c r="W18" s="1355"/>
      <c r="X18" s="1355"/>
      <c r="Y18" s="1355"/>
      <c r="Z18" s="1355"/>
      <c r="AA18" s="1355"/>
      <c r="AB18" s="1355"/>
      <c r="AC18" s="1355"/>
      <c r="AD18" s="1355"/>
      <c r="AE18" s="1355"/>
      <c r="AF18" s="783"/>
    </row>
    <row r="19" spans="1:32" ht="25.2" customHeight="1">
      <c r="A19" s="784" t="s">
        <v>350</v>
      </c>
      <c r="B19" s="1341" t="s">
        <v>724</v>
      </c>
      <c r="C19" s="1377"/>
      <c r="D19" s="1377"/>
      <c r="E19" s="1377"/>
      <c r="F19" s="1377"/>
      <c r="G19" s="1377"/>
      <c r="H19" s="1377"/>
      <c r="I19" s="1377"/>
      <c r="J19" s="1377"/>
      <c r="K19" s="1377"/>
      <c r="L19" s="1377"/>
      <c r="M19" s="1377"/>
      <c r="N19" s="1377"/>
      <c r="O19" s="1377"/>
      <c r="P19" s="1377"/>
      <c r="Q19" s="1377"/>
      <c r="R19" s="1377"/>
      <c r="S19" s="1377"/>
      <c r="T19" s="1377"/>
      <c r="U19" s="1377"/>
      <c r="V19" s="1377"/>
      <c r="W19" s="1377"/>
      <c r="X19" s="1377"/>
      <c r="Y19" s="1377"/>
      <c r="Z19" s="1377"/>
      <c r="AA19" s="1377"/>
      <c r="AB19" s="1377"/>
      <c r="AC19" s="1377"/>
      <c r="AD19" s="1377"/>
      <c r="AE19" s="1377"/>
      <c r="AF19" s="783"/>
    </row>
    <row r="20" spans="1:32" ht="23.4" customHeight="1">
      <c r="A20" s="784" t="s">
        <v>351</v>
      </c>
      <c r="B20" s="1341" t="s">
        <v>949</v>
      </c>
      <c r="C20" s="1377"/>
      <c r="D20" s="1377"/>
      <c r="E20" s="1377"/>
      <c r="F20" s="1377"/>
      <c r="G20" s="1377"/>
      <c r="H20" s="1377"/>
      <c r="I20" s="1377"/>
      <c r="J20" s="1377"/>
      <c r="K20" s="1377"/>
      <c r="L20" s="1377"/>
      <c r="M20" s="1377"/>
      <c r="N20" s="1377"/>
      <c r="O20" s="1377"/>
      <c r="P20" s="1377"/>
      <c r="Q20" s="1377"/>
      <c r="R20" s="1377"/>
      <c r="S20" s="1377"/>
      <c r="T20" s="1377"/>
      <c r="U20" s="1377"/>
      <c r="V20" s="1377"/>
      <c r="W20" s="1377"/>
      <c r="X20" s="1377"/>
      <c r="Y20" s="1377"/>
      <c r="Z20" s="1377"/>
      <c r="AA20" s="1377"/>
      <c r="AB20" s="1377"/>
      <c r="AC20" s="1377"/>
      <c r="AD20" s="1377"/>
      <c r="AE20" s="1377"/>
      <c r="AF20" s="783"/>
    </row>
    <row r="21" spans="1:32" ht="33.6" customHeight="1">
      <c r="A21" s="784" t="s">
        <v>347</v>
      </c>
      <c r="B21" s="1340" t="s">
        <v>959</v>
      </c>
      <c r="C21" s="1355"/>
      <c r="D21" s="1355"/>
      <c r="E21" s="1355"/>
      <c r="F21" s="1355"/>
      <c r="G21" s="1355"/>
      <c r="H21" s="1355"/>
      <c r="I21" s="1355"/>
      <c r="J21" s="1355"/>
      <c r="K21" s="1355"/>
      <c r="L21" s="1355"/>
      <c r="M21" s="1355"/>
      <c r="N21" s="1355"/>
      <c r="O21" s="1355"/>
      <c r="P21" s="1355"/>
      <c r="Q21" s="1355"/>
      <c r="R21" s="1355"/>
      <c r="S21" s="1355"/>
      <c r="T21" s="1355"/>
      <c r="U21" s="1355"/>
      <c r="V21" s="1355"/>
      <c r="W21" s="1355"/>
      <c r="X21" s="1355"/>
      <c r="Y21" s="1355"/>
      <c r="Z21" s="1355"/>
      <c r="AA21" s="1355"/>
      <c r="AB21" s="1355"/>
      <c r="AC21" s="1355"/>
      <c r="AD21" s="1355"/>
      <c r="AE21" s="1355"/>
      <c r="AF21" s="783"/>
    </row>
    <row r="22" spans="1:32" ht="87.6" customHeight="1">
      <c r="A22" s="784" t="s">
        <v>348</v>
      </c>
      <c r="B22" s="1340" t="s">
        <v>991</v>
      </c>
      <c r="C22" s="1355"/>
      <c r="D22" s="1355"/>
      <c r="E22" s="1355"/>
      <c r="F22" s="1355"/>
      <c r="G22" s="1355"/>
      <c r="H22" s="1355"/>
      <c r="I22" s="1355"/>
      <c r="J22" s="1355"/>
      <c r="K22" s="1355"/>
      <c r="L22" s="1355"/>
      <c r="M22" s="1355"/>
      <c r="N22" s="1355"/>
      <c r="O22" s="1355"/>
      <c r="P22" s="1355"/>
      <c r="Q22" s="1355"/>
      <c r="R22" s="1355"/>
      <c r="S22" s="1355"/>
      <c r="T22" s="1355"/>
      <c r="U22" s="1355"/>
      <c r="V22" s="1355"/>
      <c r="W22" s="1355"/>
      <c r="X22" s="1355"/>
      <c r="Y22" s="1355"/>
      <c r="Z22" s="1355"/>
      <c r="AA22" s="1355"/>
      <c r="AB22" s="1355"/>
      <c r="AC22" s="1355"/>
      <c r="AD22" s="1355"/>
      <c r="AE22" s="1355"/>
      <c r="AF22" s="783"/>
    </row>
    <row r="23" spans="1:32">
      <c r="A23" s="784" t="s">
        <v>349</v>
      </c>
      <c r="B23" s="1345" t="s">
        <v>940</v>
      </c>
      <c r="C23" s="1345"/>
      <c r="D23" s="1345"/>
      <c r="E23" s="1345"/>
      <c r="F23" s="1345"/>
      <c r="G23" s="1345"/>
      <c r="H23" s="1345"/>
      <c r="I23" s="1345"/>
      <c r="J23" s="1345"/>
      <c r="K23" s="1345"/>
      <c r="L23" s="1345"/>
      <c r="M23" s="1345"/>
      <c r="N23" s="1345"/>
      <c r="O23" s="1345"/>
      <c r="P23" s="1345"/>
      <c r="Q23" s="1345"/>
      <c r="R23" s="1345"/>
      <c r="S23" s="1345"/>
      <c r="T23" s="1345"/>
      <c r="U23" s="1345"/>
      <c r="V23" s="1345"/>
      <c r="W23" s="1345"/>
      <c r="X23" s="1345"/>
      <c r="Y23" s="1345"/>
      <c r="Z23" s="1345"/>
      <c r="AA23" s="1345"/>
      <c r="AB23" s="1345"/>
      <c r="AC23" s="1345"/>
      <c r="AD23" s="1345"/>
      <c r="AE23" s="1345"/>
      <c r="AF23" s="783"/>
    </row>
    <row r="24" spans="1:32" ht="54" customHeight="1">
      <c r="A24" s="784" t="s">
        <v>449</v>
      </c>
      <c r="B24" s="1340" t="s">
        <v>939</v>
      </c>
      <c r="C24" s="1379"/>
      <c r="D24" s="1379"/>
      <c r="E24" s="1379"/>
      <c r="F24" s="1379"/>
      <c r="G24" s="1379"/>
      <c r="H24" s="1379"/>
      <c r="I24" s="1379"/>
      <c r="J24" s="1379"/>
      <c r="K24" s="1379"/>
      <c r="L24" s="1379"/>
      <c r="M24" s="1379"/>
      <c r="N24" s="1379"/>
      <c r="O24" s="1379"/>
      <c r="P24" s="1379"/>
      <c r="Q24" s="1379"/>
      <c r="R24" s="1379"/>
      <c r="S24" s="1379"/>
      <c r="T24" s="1379"/>
      <c r="U24" s="1379"/>
      <c r="V24" s="1379"/>
      <c r="W24" s="1379"/>
      <c r="X24" s="1379"/>
      <c r="Y24" s="1379"/>
      <c r="Z24" s="1379"/>
      <c r="AA24" s="1379"/>
      <c r="AB24" s="1379"/>
      <c r="AC24" s="1379"/>
      <c r="AD24" s="1379"/>
      <c r="AE24" s="1379"/>
      <c r="AF24" s="783"/>
    </row>
    <row r="25" spans="1:32" ht="142.19999999999999" customHeight="1">
      <c r="A25" s="784" t="s">
        <v>619</v>
      </c>
      <c r="B25" s="1340" t="s">
        <v>922</v>
      </c>
      <c r="C25" s="1355"/>
      <c r="D25" s="1355"/>
      <c r="E25" s="1355"/>
      <c r="F25" s="1355"/>
      <c r="G25" s="1355"/>
      <c r="H25" s="1355"/>
      <c r="I25" s="1355"/>
      <c r="J25" s="1355"/>
      <c r="K25" s="1355"/>
      <c r="L25" s="1355"/>
      <c r="M25" s="1355"/>
      <c r="N25" s="1355"/>
      <c r="O25" s="1355"/>
      <c r="P25" s="1355"/>
      <c r="Q25" s="1355"/>
      <c r="R25" s="1355"/>
      <c r="S25" s="1355"/>
      <c r="T25" s="1355"/>
      <c r="U25" s="1355"/>
      <c r="V25" s="1355"/>
      <c r="W25" s="1355"/>
      <c r="X25" s="1355"/>
      <c r="Y25" s="1355"/>
      <c r="Z25" s="1355"/>
      <c r="AA25" s="1355"/>
      <c r="AB25" s="1355"/>
      <c r="AC25" s="1355"/>
      <c r="AD25" s="1355"/>
      <c r="AE25" s="1355"/>
      <c r="AF25" s="783"/>
    </row>
    <row r="26" spans="1:32" ht="24.6" customHeight="1">
      <c r="A26" s="784" t="s">
        <v>789</v>
      </c>
      <c r="B26" s="1340" t="s">
        <v>927</v>
      </c>
      <c r="C26" s="1379"/>
      <c r="D26" s="1379"/>
      <c r="E26" s="1379"/>
      <c r="F26" s="1379"/>
      <c r="G26" s="1379"/>
      <c r="H26" s="1379"/>
      <c r="I26" s="1379"/>
      <c r="J26" s="1379"/>
      <c r="K26" s="1379"/>
      <c r="L26" s="1379"/>
      <c r="M26" s="1379"/>
      <c r="N26" s="1379"/>
      <c r="O26" s="1379"/>
      <c r="P26" s="1379"/>
      <c r="Q26" s="1379"/>
      <c r="R26" s="1379"/>
      <c r="S26" s="1379"/>
      <c r="T26" s="1379"/>
      <c r="U26" s="1379"/>
      <c r="V26" s="1379"/>
      <c r="W26" s="1379"/>
      <c r="X26" s="1379"/>
      <c r="Y26" s="1379"/>
      <c r="Z26" s="1379"/>
      <c r="AA26" s="1379"/>
      <c r="AB26" s="1379"/>
      <c r="AC26" s="1379"/>
      <c r="AD26" s="1379"/>
      <c r="AE26" s="1379"/>
      <c r="AF26" s="783"/>
    </row>
    <row r="27" spans="1:32" ht="25.95" customHeight="1">
      <c r="A27" s="784" t="s">
        <v>788</v>
      </c>
      <c r="B27" s="1340" t="s">
        <v>923</v>
      </c>
      <c r="C27" s="1379"/>
      <c r="D27" s="1379"/>
      <c r="E27" s="1379"/>
      <c r="F27" s="1379"/>
      <c r="G27" s="1379"/>
      <c r="H27" s="1379"/>
      <c r="I27" s="1379"/>
      <c r="J27" s="1379"/>
      <c r="K27" s="1379"/>
      <c r="L27" s="1379"/>
      <c r="M27" s="1379"/>
      <c r="N27" s="1379"/>
      <c r="O27" s="1379"/>
      <c r="P27" s="1379"/>
      <c r="Q27" s="1379"/>
      <c r="R27" s="1379"/>
      <c r="S27" s="1379"/>
      <c r="T27" s="1379"/>
      <c r="U27" s="1379"/>
      <c r="V27" s="1379"/>
      <c r="W27" s="1379"/>
      <c r="X27" s="1379"/>
      <c r="Y27" s="1379"/>
      <c r="Z27" s="1379"/>
      <c r="AA27" s="1379"/>
      <c r="AB27" s="1379"/>
      <c r="AC27" s="1379"/>
      <c r="AD27" s="1379"/>
      <c r="AE27" s="1379"/>
      <c r="AF27" s="783"/>
    </row>
    <row r="28" spans="1:32" ht="24.6" customHeight="1">
      <c r="A28" s="784" t="s">
        <v>787</v>
      </c>
      <c r="B28" s="1340" t="s">
        <v>942</v>
      </c>
      <c r="C28" s="1379"/>
      <c r="D28" s="1379"/>
      <c r="E28" s="1379"/>
      <c r="F28" s="1379"/>
      <c r="G28" s="1379"/>
      <c r="H28" s="1379"/>
      <c r="I28" s="1379"/>
      <c r="J28" s="1379"/>
      <c r="K28" s="1379"/>
      <c r="L28" s="1379"/>
      <c r="M28" s="1379"/>
      <c r="N28" s="1379"/>
      <c r="O28" s="1379"/>
      <c r="P28" s="1379"/>
      <c r="Q28" s="1379"/>
      <c r="R28" s="1379"/>
      <c r="S28" s="1379"/>
      <c r="T28" s="1379"/>
      <c r="U28" s="1379"/>
      <c r="V28" s="1379"/>
      <c r="W28" s="1379"/>
      <c r="X28" s="1379"/>
      <c r="Y28" s="1379"/>
      <c r="Z28" s="1379"/>
      <c r="AA28" s="1379"/>
      <c r="AB28" s="1379"/>
      <c r="AC28" s="1379"/>
      <c r="AD28" s="1379"/>
      <c r="AE28" s="1379"/>
      <c r="AF28" s="783"/>
    </row>
    <row r="29" spans="1:32">
      <c r="A29" s="784"/>
      <c r="B29" s="1345" t="s">
        <v>916</v>
      </c>
      <c r="C29" s="1345"/>
      <c r="D29" s="1345"/>
      <c r="E29" s="1345"/>
      <c r="F29" s="1345"/>
      <c r="G29" s="1345"/>
      <c r="H29" s="1345"/>
      <c r="I29" s="1345"/>
      <c r="J29" s="1345"/>
      <c r="K29" s="1345"/>
      <c r="L29" s="1345"/>
      <c r="M29" s="1345"/>
      <c r="N29" s="1345"/>
      <c r="O29" s="1345"/>
      <c r="P29" s="1345"/>
      <c r="Q29" s="1345"/>
      <c r="R29" s="1345"/>
      <c r="S29" s="1345"/>
      <c r="T29" s="1345"/>
      <c r="U29" s="1345"/>
      <c r="V29" s="1345"/>
      <c r="W29" s="1345"/>
      <c r="X29" s="1345"/>
      <c r="Y29" s="1345"/>
      <c r="Z29" s="1345"/>
      <c r="AA29" s="1345"/>
      <c r="AB29" s="1345"/>
      <c r="AC29" s="1345"/>
      <c r="AD29" s="1345"/>
      <c r="AE29" s="1345"/>
      <c r="AF29" s="1345"/>
    </row>
    <row r="30" spans="1:32" ht="13.2" customHeight="1">
      <c r="A30" s="784"/>
      <c r="B30" s="1383"/>
      <c r="C30" s="1383"/>
      <c r="D30" s="1383"/>
      <c r="E30" s="1383"/>
      <c r="F30" s="1383"/>
      <c r="G30" s="1383"/>
      <c r="H30" s="1383"/>
      <c r="I30" s="1383"/>
      <c r="J30" s="1383"/>
      <c r="K30" s="1383"/>
      <c r="L30" s="1383"/>
      <c r="M30" s="1383"/>
      <c r="N30" s="1383"/>
      <c r="O30" s="1383"/>
      <c r="P30" s="1383"/>
      <c r="Q30" s="1383"/>
      <c r="R30" s="1383"/>
      <c r="S30" s="1383"/>
      <c r="T30" s="1383"/>
      <c r="U30" s="1383"/>
      <c r="V30" s="1383"/>
      <c r="W30" s="1383"/>
      <c r="X30" s="1383"/>
      <c r="Y30" s="1383"/>
      <c r="Z30" s="1383"/>
      <c r="AA30" s="1383"/>
      <c r="AB30" s="1383"/>
      <c r="AC30" s="1383"/>
      <c r="AD30" s="1383"/>
      <c r="AE30" s="1383"/>
      <c r="AF30" s="783"/>
    </row>
    <row r="31" spans="1:32" ht="15" customHeight="1">
      <c r="A31" s="782" t="s">
        <v>712</v>
      </c>
      <c r="B31" s="1339" t="s">
        <v>709</v>
      </c>
      <c r="C31" s="1355"/>
      <c r="D31" s="1355"/>
      <c r="E31" s="1355"/>
      <c r="F31" s="1355"/>
      <c r="G31" s="1355"/>
      <c r="H31" s="1355"/>
      <c r="I31" s="1355"/>
      <c r="J31" s="1355"/>
      <c r="K31" s="1355"/>
      <c r="L31" s="1355"/>
      <c r="M31" s="1355"/>
      <c r="N31" s="1355"/>
      <c r="O31" s="1355"/>
      <c r="P31" s="1355"/>
      <c r="Q31" s="1355"/>
      <c r="R31" s="1355"/>
      <c r="S31" s="1355"/>
      <c r="T31" s="1355"/>
      <c r="U31" s="1355"/>
      <c r="V31" s="1355"/>
      <c r="W31" s="1355"/>
      <c r="X31" s="1355"/>
      <c r="Y31" s="1355"/>
      <c r="Z31" s="1355"/>
      <c r="AA31" s="1355"/>
      <c r="AB31" s="1355"/>
      <c r="AC31" s="1355"/>
      <c r="AD31" s="1355"/>
      <c r="AE31" s="1355"/>
      <c r="AF31" s="783"/>
    </row>
    <row r="32" spans="1:32" ht="13.95" customHeight="1">
      <c r="A32" s="781"/>
      <c r="B32" s="1340" t="s">
        <v>924</v>
      </c>
      <c r="C32" s="1355"/>
      <c r="D32" s="1355"/>
      <c r="E32" s="1355"/>
      <c r="F32" s="1355"/>
      <c r="G32" s="1355"/>
      <c r="H32" s="1355"/>
      <c r="I32" s="1355"/>
      <c r="J32" s="1355"/>
      <c r="K32" s="1355"/>
      <c r="L32" s="1355"/>
      <c r="M32" s="1355"/>
      <c r="N32" s="1355"/>
      <c r="O32" s="1355"/>
      <c r="P32" s="1355"/>
      <c r="Q32" s="1355"/>
      <c r="R32" s="1355"/>
      <c r="S32" s="1355"/>
      <c r="T32" s="1355"/>
      <c r="U32" s="1355"/>
      <c r="V32" s="1355"/>
      <c r="W32" s="1355"/>
      <c r="X32" s="1355"/>
      <c r="Y32" s="1355"/>
      <c r="Z32" s="1355"/>
      <c r="AA32" s="1355"/>
      <c r="AB32" s="1355"/>
      <c r="AC32" s="1355"/>
      <c r="AD32" s="1355"/>
      <c r="AE32" s="1355"/>
      <c r="AF32" s="783"/>
    </row>
    <row r="33" spans="1:32" ht="22.95" customHeight="1">
      <c r="A33" s="784" t="s">
        <v>350</v>
      </c>
      <c r="B33" s="1340" t="s">
        <v>710</v>
      </c>
      <c r="C33" s="1355"/>
      <c r="D33" s="1355"/>
      <c r="E33" s="1355"/>
      <c r="F33" s="1355"/>
      <c r="G33" s="1355"/>
      <c r="H33" s="1355"/>
      <c r="I33" s="1355"/>
      <c r="J33" s="1355"/>
      <c r="K33" s="1355"/>
      <c r="L33" s="1355"/>
      <c r="M33" s="1355"/>
      <c r="N33" s="1355"/>
      <c r="O33" s="1355"/>
      <c r="P33" s="1355"/>
      <c r="Q33" s="1355"/>
      <c r="R33" s="1355"/>
      <c r="S33" s="1355"/>
      <c r="T33" s="1355"/>
      <c r="U33" s="1355"/>
      <c r="V33" s="1355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783"/>
    </row>
    <row r="34" spans="1:32" ht="23.4" customHeight="1">
      <c r="A34" s="784" t="s">
        <v>351</v>
      </c>
      <c r="B34" s="1340" t="s">
        <v>946</v>
      </c>
      <c r="C34" s="1355"/>
      <c r="D34" s="1355"/>
      <c r="E34" s="1355"/>
      <c r="F34" s="1355"/>
      <c r="G34" s="1355"/>
      <c r="H34" s="1355"/>
      <c r="I34" s="1355"/>
      <c r="J34" s="1355"/>
      <c r="K34" s="1355"/>
      <c r="L34" s="1355"/>
      <c r="M34" s="1355"/>
      <c r="N34" s="1355"/>
      <c r="O34" s="1355"/>
      <c r="P34" s="1355"/>
      <c r="Q34" s="1355"/>
      <c r="R34" s="1355"/>
      <c r="S34" s="1355"/>
      <c r="T34" s="1355"/>
      <c r="U34" s="1355"/>
      <c r="V34" s="1355"/>
      <c r="W34" s="1355"/>
      <c r="X34" s="1355"/>
      <c r="Y34" s="1355"/>
      <c r="Z34" s="1355"/>
      <c r="AA34" s="1355"/>
      <c r="AB34" s="1355"/>
      <c r="AC34" s="1355"/>
      <c r="AD34" s="1355"/>
      <c r="AE34" s="1355"/>
      <c r="AF34" s="783"/>
    </row>
    <row r="35" spans="1:32" ht="34.950000000000003" customHeight="1">
      <c r="A35" s="784" t="s">
        <v>347</v>
      </c>
      <c r="B35" s="1340" t="s">
        <v>950</v>
      </c>
      <c r="C35" s="1355"/>
      <c r="D35" s="1355"/>
      <c r="E35" s="1355"/>
      <c r="F35" s="1355"/>
      <c r="G35" s="1355"/>
      <c r="H35" s="1355"/>
      <c r="I35" s="1355"/>
      <c r="J35" s="1355"/>
      <c r="K35" s="1355"/>
      <c r="L35" s="1355"/>
      <c r="M35" s="1355"/>
      <c r="N35" s="1355"/>
      <c r="O35" s="1355"/>
      <c r="P35" s="1355"/>
      <c r="Q35" s="1355"/>
      <c r="R35" s="1355"/>
      <c r="S35" s="1355"/>
      <c r="T35" s="1355"/>
      <c r="U35" s="1355"/>
      <c r="V35" s="1355"/>
      <c r="W35" s="1355"/>
      <c r="X35" s="1355"/>
      <c r="Y35" s="1355"/>
      <c r="Z35" s="1355"/>
      <c r="AA35" s="1355"/>
      <c r="AB35" s="1355"/>
      <c r="AC35" s="1355"/>
      <c r="AD35" s="1355"/>
      <c r="AE35" s="1355"/>
      <c r="AF35" s="783"/>
    </row>
    <row r="36" spans="1:32" ht="87" customHeight="1">
      <c r="A36" s="784" t="s">
        <v>348</v>
      </c>
      <c r="B36" s="1340" t="s">
        <v>990</v>
      </c>
      <c r="C36" s="1355"/>
      <c r="D36" s="1355"/>
      <c r="E36" s="1355"/>
      <c r="F36" s="1355"/>
      <c r="G36" s="1355"/>
      <c r="H36" s="1355"/>
      <c r="I36" s="1355"/>
      <c r="J36" s="1355"/>
      <c r="K36" s="1355"/>
      <c r="L36" s="1355"/>
      <c r="M36" s="1355"/>
      <c r="N36" s="1355"/>
      <c r="O36" s="1355"/>
      <c r="P36" s="1355"/>
      <c r="Q36" s="1355"/>
      <c r="R36" s="1355"/>
      <c r="S36" s="1355"/>
      <c r="T36" s="1355"/>
      <c r="U36" s="1355"/>
      <c r="V36" s="1355"/>
      <c r="W36" s="1355"/>
      <c r="X36" s="1355"/>
      <c r="Y36" s="1355"/>
      <c r="Z36" s="1355"/>
      <c r="AA36" s="1355"/>
      <c r="AB36" s="1355"/>
      <c r="AC36" s="1355"/>
      <c r="AD36" s="1355"/>
      <c r="AE36" s="1355"/>
      <c r="AF36" s="783"/>
    </row>
    <row r="37" spans="1:32" ht="12.6" customHeight="1">
      <c r="A37" s="784" t="s">
        <v>349</v>
      </c>
      <c r="B37" s="1340" t="s">
        <v>940</v>
      </c>
      <c r="C37" s="1379"/>
      <c r="D37" s="1379"/>
      <c r="E37" s="1379"/>
      <c r="F37" s="1379"/>
      <c r="G37" s="1379"/>
      <c r="H37" s="1379"/>
      <c r="I37" s="1379"/>
      <c r="J37" s="1379"/>
      <c r="K37" s="1379"/>
      <c r="L37" s="1379"/>
      <c r="M37" s="1379"/>
      <c r="N37" s="1379"/>
      <c r="O37" s="1379"/>
      <c r="P37" s="1379"/>
      <c r="Q37" s="1379"/>
      <c r="R37" s="1379"/>
      <c r="S37" s="1379"/>
      <c r="T37" s="1379"/>
      <c r="U37" s="1379"/>
      <c r="V37" s="1379"/>
      <c r="W37" s="1379"/>
      <c r="X37" s="1379"/>
      <c r="Y37" s="1379"/>
      <c r="Z37" s="1379"/>
      <c r="AA37" s="1379"/>
      <c r="AB37" s="1379"/>
      <c r="AC37" s="1379"/>
      <c r="AD37" s="1379"/>
      <c r="AE37" s="1379"/>
      <c r="AF37" s="783"/>
    </row>
    <row r="38" spans="1:32" ht="54.6" customHeight="1">
      <c r="A38" s="784" t="s">
        <v>449</v>
      </c>
      <c r="B38" s="1340" t="s">
        <v>939</v>
      </c>
      <c r="C38" s="1379"/>
      <c r="D38" s="1379"/>
      <c r="E38" s="1379"/>
      <c r="F38" s="1379"/>
      <c r="G38" s="1379"/>
      <c r="H38" s="1379"/>
      <c r="I38" s="1379"/>
      <c r="J38" s="1379"/>
      <c r="K38" s="1379"/>
      <c r="L38" s="1379"/>
      <c r="M38" s="1379"/>
      <c r="N38" s="1379"/>
      <c r="O38" s="1379"/>
      <c r="P38" s="1379"/>
      <c r="Q38" s="1379"/>
      <c r="R38" s="1379"/>
      <c r="S38" s="1379"/>
      <c r="T38" s="1379"/>
      <c r="U38" s="1379"/>
      <c r="V38" s="1379"/>
      <c r="W38" s="1379"/>
      <c r="X38" s="1379"/>
      <c r="Y38" s="1379"/>
      <c r="Z38" s="1379"/>
      <c r="AA38" s="1379"/>
      <c r="AB38" s="1379"/>
      <c r="AC38" s="1379"/>
      <c r="AD38" s="1379"/>
      <c r="AE38" s="1379"/>
      <c r="AF38" s="783"/>
    </row>
    <row r="39" spans="1:32" ht="140.4" customHeight="1">
      <c r="A39" s="784" t="s">
        <v>619</v>
      </c>
      <c r="B39" s="1340" t="s">
        <v>935</v>
      </c>
      <c r="C39" s="1355"/>
      <c r="D39" s="1355"/>
      <c r="E39" s="1355"/>
      <c r="F39" s="1355"/>
      <c r="G39" s="1355"/>
      <c r="H39" s="1355"/>
      <c r="I39" s="1355"/>
      <c r="J39" s="1355"/>
      <c r="K39" s="1355"/>
      <c r="L39" s="1355"/>
      <c r="M39" s="1355"/>
      <c r="N39" s="1355"/>
      <c r="O39" s="1355"/>
      <c r="P39" s="1355"/>
      <c r="Q39" s="1355"/>
      <c r="R39" s="1355"/>
      <c r="S39" s="1355"/>
      <c r="T39" s="1355"/>
      <c r="U39" s="1355"/>
      <c r="V39" s="1355"/>
      <c r="W39" s="1355"/>
      <c r="X39" s="1355"/>
      <c r="Y39" s="1355"/>
      <c r="Z39" s="1355"/>
      <c r="AA39" s="1355"/>
      <c r="AB39" s="1355"/>
      <c r="AC39" s="1355"/>
      <c r="AD39" s="1355"/>
      <c r="AE39" s="1355"/>
      <c r="AF39" s="783"/>
    </row>
    <row r="40" spans="1:32" ht="25.2" customHeight="1">
      <c r="A40" s="784" t="s">
        <v>789</v>
      </c>
      <c r="B40" s="1340" t="s">
        <v>926</v>
      </c>
      <c r="C40" s="1379"/>
      <c r="D40" s="1379"/>
      <c r="E40" s="1379"/>
      <c r="F40" s="1379"/>
      <c r="G40" s="1379"/>
      <c r="H40" s="1379"/>
      <c r="I40" s="1379"/>
      <c r="J40" s="1379"/>
      <c r="K40" s="1379"/>
      <c r="L40" s="1379"/>
      <c r="M40" s="1379"/>
      <c r="N40" s="1379"/>
      <c r="O40" s="1379"/>
      <c r="P40" s="1379"/>
      <c r="Q40" s="1379"/>
      <c r="R40" s="1379"/>
      <c r="S40" s="1379"/>
      <c r="T40" s="1379"/>
      <c r="U40" s="1379"/>
      <c r="V40" s="1379"/>
      <c r="W40" s="1379"/>
      <c r="X40" s="1379"/>
      <c r="Y40" s="1379"/>
      <c r="Z40" s="1379"/>
      <c r="AA40" s="1379"/>
      <c r="AB40" s="1379"/>
      <c r="AC40" s="1379"/>
      <c r="AD40" s="1379"/>
      <c r="AE40" s="1379"/>
      <c r="AF40" s="783"/>
    </row>
    <row r="41" spans="1:32" ht="27" customHeight="1">
      <c r="A41" s="784" t="s">
        <v>788</v>
      </c>
      <c r="B41" s="1340" t="s">
        <v>923</v>
      </c>
      <c r="C41" s="1379"/>
      <c r="D41" s="1379"/>
      <c r="E41" s="1379"/>
      <c r="F41" s="1379"/>
      <c r="G41" s="1379"/>
      <c r="H41" s="1379"/>
      <c r="I41" s="1379"/>
      <c r="J41" s="1379"/>
      <c r="K41" s="1379"/>
      <c r="L41" s="1379"/>
      <c r="M41" s="1379"/>
      <c r="N41" s="1379"/>
      <c r="O41" s="1379"/>
      <c r="P41" s="1379"/>
      <c r="Q41" s="1379"/>
      <c r="R41" s="1379"/>
      <c r="S41" s="1379"/>
      <c r="T41" s="1379"/>
      <c r="U41" s="1379"/>
      <c r="V41" s="1379"/>
      <c r="W41" s="1379"/>
      <c r="X41" s="1379"/>
      <c r="Y41" s="1379"/>
      <c r="Z41" s="1379"/>
      <c r="AA41" s="1379"/>
      <c r="AB41" s="1379"/>
      <c r="AC41" s="1379"/>
      <c r="AD41" s="1379"/>
      <c r="AE41" s="1379"/>
      <c r="AF41" s="783"/>
    </row>
    <row r="42" spans="1:32" ht="15.6" customHeight="1">
      <c r="A42" s="784" t="s">
        <v>787</v>
      </c>
      <c r="B42" s="1340" t="s">
        <v>943</v>
      </c>
      <c r="C42" s="1379"/>
      <c r="D42" s="1379"/>
      <c r="E42" s="1379"/>
      <c r="F42" s="1379"/>
      <c r="G42" s="1379"/>
      <c r="H42" s="1379"/>
      <c r="I42" s="1379"/>
      <c r="J42" s="1379"/>
      <c r="K42" s="1379"/>
      <c r="L42" s="1379"/>
      <c r="M42" s="1379"/>
      <c r="N42" s="1379"/>
      <c r="O42" s="1379"/>
      <c r="P42" s="1379"/>
      <c r="Q42" s="1379"/>
      <c r="R42" s="1379"/>
      <c r="S42" s="137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783"/>
    </row>
    <row r="43" spans="1:32" ht="15.6" customHeight="1">
      <c r="A43" s="784"/>
      <c r="B43" s="1345" t="s">
        <v>918</v>
      </c>
      <c r="C43" s="1345"/>
      <c r="D43" s="1345"/>
      <c r="E43" s="1345"/>
      <c r="F43" s="1345"/>
      <c r="G43" s="1345"/>
      <c r="H43" s="1345"/>
      <c r="I43" s="1345"/>
      <c r="J43" s="1345"/>
      <c r="K43" s="1345"/>
      <c r="L43" s="1345"/>
      <c r="M43" s="1345"/>
      <c r="N43" s="1345"/>
      <c r="O43" s="1345"/>
      <c r="P43" s="1345"/>
      <c r="Q43" s="1345"/>
      <c r="R43" s="1345"/>
      <c r="S43" s="1345"/>
      <c r="T43" s="1345"/>
      <c r="U43" s="1345"/>
      <c r="V43" s="1345"/>
      <c r="W43" s="1345"/>
      <c r="X43" s="1345"/>
      <c r="Y43" s="1345"/>
      <c r="Z43" s="1345"/>
      <c r="AA43" s="1345"/>
      <c r="AB43" s="1345"/>
      <c r="AC43" s="1345"/>
      <c r="AD43" s="1345"/>
      <c r="AE43" s="1345"/>
      <c r="AF43" s="783"/>
    </row>
    <row r="44" spans="1:32" ht="15.6" customHeight="1">
      <c r="A44" s="784"/>
      <c r="B44" s="1341" t="s">
        <v>783</v>
      </c>
      <c r="C44" s="1386"/>
      <c r="D44" s="1386"/>
      <c r="E44" s="1386"/>
      <c r="F44" s="1386"/>
      <c r="G44" s="1386"/>
      <c r="H44" s="1386"/>
      <c r="I44" s="1386"/>
      <c r="J44" s="1386"/>
      <c r="K44" s="1386"/>
      <c r="L44" s="1386"/>
      <c r="M44" s="1386"/>
      <c r="N44" s="1386"/>
      <c r="O44" s="1386"/>
      <c r="P44" s="1386"/>
      <c r="Q44" s="1386"/>
      <c r="R44" s="1386"/>
      <c r="S44" s="1386"/>
      <c r="T44" s="1386"/>
      <c r="U44" s="1386"/>
      <c r="V44" s="1386"/>
      <c r="W44" s="1386"/>
      <c r="X44" s="1386"/>
      <c r="Y44" s="1386"/>
      <c r="Z44" s="1386"/>
      <c r="AA44" s="1386"/>
      <c r="AB44" s="1386"/>
      <c r="AC44" s="1386"/>
      <c r="AD44" s="1386"/>
      <c r="AE44" s="1386"/>
      <c r="AF44" s="783"/>
    </row>
    <row r="45" spans="1:32" ht="15.6" customHeight="1">
      <c r="A45" s="784"/>
      <c r="B45" s="1341" t="s">
        <v>784</v>
      </c>
      <c r="C45" s="1386"/>
      <c r="D45" s="1386"/>
      <c r="E45" s="1386"/>
      <c r="F45" s="1386"/>
      <c r="G45" s="1386"/>
      <c r="H45" s="1386"/>
      <c r="I45" s="1386"/>
      <c r="J45" s="1386"/>
      <c r="K45" s="1386"/>
      <c r="L45" s="1386"/>
      <c r="M45" s="1386"/>
      <c r="N45" s="1386"/>
      <c r="O45" s="1386"/>
      <c r="P45" s="1386"/>
      <c r="Q45" s="1386"/>
      <c r="R45" s="1386"/>
      <c r="S45" s="1386"/>
      <c r="T45" s="1386"/>
      <c r="U45" s="1386"/>
      <c r="V45" s="1386"/>
      <c r="W45" s="1386"/>
      <c r="X45" s="1386"/>
      <c r="Y45" s="1386"/>
      <c r="Z45" s="1386"/>
      <c r="AA45" s="1386"/>
      <c r="AB45" s="1386"/>
      <c r="AC45" s="1386"/>
      <c r="AD45" s="1386"/>
      <c r="AE45" s="1386"/>
      <c r="AF45" s="783"/>
    </row>
    <row r="46" spans="1:32" ht="2.4" customHeight="1">
      <c r="A46" s="778"/>
      <c r="B46" s="771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667"/>
    </row>
    <row r="47" spans="1:32" ht="13.2" hidden="1" customHeight="1">
      <c r="A47" s="779"/>
      <c r="B47" s="1384"/>
      <c r="C47" s="1385"/>
      <c r="D47" s="1385"/>
      <c r="E47" s="1385"/>
      <c r="F47" s="1385"/>
      <c r="G47" s="1385"/>
      <c r="H47" s="1385"/>
      <c r="I47" s="1385"/>
      <c r="J47" s="1385"/>
      <c r="K47" s="1385"/>
      <c r="L47" s="1385"/>
      <c r="M47" s="1385"/>
      <c r="N47" s="1385"/>
      <c r="O47" s="1385"/>
      <c r="P47" s="1385"/>
      <c r="Q47" s="1385"/>
      <c r="R47" s="1385"/>
      <c r="S47" s="1385"/>
      <c r="T47" s="1385"/>
      <c r="U47" s="1385"/>
      <c r="V47" s="1385"/>
      <c r="W47" s="1385"/>
      <c r="X47" s="1385"/>
      <c r="Y47" s="1385"/>
      <c r="Z47" s="1385"/>
      <c r="AA47" s="1385"/>
      <c r="AB47" s="1385"/>
      <c r="AC47" s="1385"/>
      <c r="AD47" s="1385"/>
      <c r="AE47" s="1385"/>
      <c r="AF47" s="670"/>
    </row>
    <row r="48" spans="1:32" ht="40.200000000000003" customHeight="1">
      <c r="A48" s="774"/>
      <c r="B48" s="536"/>
      <c r="C48" s="536"/>
      <c r="D48" s="536"/>
      <c r="E48" s="536"/>
      <c r="F48" s="536"/>
      <c r="G48" s="537"/>
      <c r="H48" s="537"/>
      <c r="I48" s="537"/>
      <c r="J48" s="537"/>
      <c r="K48" s="537"/>
      <c r="L48" s="537"/>
      <c r="M48" s="537"/>
      <c r="N48" s="537"/>
      <c r="O48" s="537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</row>
    <row r="49" spans="1:32">
      <c r="A49" s="78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>
      <c r="A50" s="78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</sheetData>
  <sheetProtection algorithmName="SHA-512" hashValue="SUmWQ9/REm/dTDYSUep6ChgUGsWYgQwmuAKzuMIUydWMl7LeCZGeT8EPlI1l5K1l/fNQnnQmsQVEM8qrPS4OIQ==" saltValue="MDDZRU3yB5FakplESV9lxg==" spinCount="100000" sheet="1" objects="1" scenarios="1"/>
  <mergeCells count="45"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6"/>
      <c r="AG1" s="26"/>
      <c r="AH1" s="26"/>
      <c r="AI1" s="26"/>
    </row>
    <row r="2" spans="1:35" ht="15.75" customHeight="1">
      <c r="A2" s="1388"/>
      <c r="B2" s="1389"/>
      <c r="C2" s="1389"/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89"/>
      <c r="P2" s="1389"/>
      <c r="Q2" s="1389"/>
      <c r="R2" s="1389"/>
      <c r="S2" s="1389"/>
      <c r="T2" s="1389"/>
      <c r="U2" s="1389"/>
      <c r="V2" s="1389"/>
      <c r="W2" s="1389"/>
      <c r="X2" s="36"/>
      <c r="Y2" s="36"/>
      <c r="Z2" s="36"/>
      <c r="AA2" s="1390" t="s">
        <v>436</v>
      </c>
      <c r="AB2" s="1391"/>
      <c r="AC2" s="1391"/>
      <c r="AD2" s="1391"/>
      <c r="AE2" s="1392"/>
      <c r="AF2" s="37"/>
      <c r="AG2" s="28"/>
      <c r="AH2" s="28"/>
      <c r="AI2" s="29"/>
    </row>
    <row r="3" spans="1:35" ht="4.5" customHeight="1">
      <c r="A3" s="588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89"/>
      <c r="AG3" s="28"/>
      <c r="AH3" s="28"/>
      <c r="AI3" s="30"/>
    </row>
    <row r="4" spans="1:35" ht="57.6" customHeight="1">
      <c r="A4" s="1393" t="s">
        <v>672</v>
      </c>
      <c r="B4" s="1394"/>
      <c r="C4" s="1394"/>
      <c r="D4" s="1394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4"/>
      <c r="AF4" s="1395"/>
      <c r="AG4" s="31"/>
      <c r="AH4" s="31"/>
      <c r="AI4" s="32"/>
    </row>
    <row r="5" spans="1:35" ht="6.75" customHeight="1">
      <c r="A5" s="38"/>
      <c r="B5" s="39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50"/>
      <c r="AG5" s="31"/>
      <c r="AH5" s="31"/>
      <c r="AI5" s="30"/>
    </row>
    <row r="6" spans="1:35" ht="6.6" hidden="1" customHeight="1">
      <c r="A6" s="40"/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41"/>
      <c r="AG6" s="33"/>
      <c r="AH6" s="34"/>
    </row>
    <row r="7" spans="1:35" ht="48" customHeight="1">
      <c r="A7" s="42"/>
      <c r="B7" s="1396"/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8"/>
      <c r="V7" s="590"/>
      <c r="W7" s="590"/>
      <c r="X7" s="590"/>
      <c r="Y7" s="590"/>
      <c r="Z7" s="590"/>
      <c r="AA7" s="590"/>
      <c r="AB7" s="590"/>
      <c r="AC7" s="590"/>
      <c r="AD7" s="590"/>
      <c r="AE7" s="44"/>
      <c r="AF7" s="45"/>
    </row>
    <row r="8" spans="1:35" ht="15" customHeight="1">
      <c r="A8" s="42"/>
      <c r="B8" s="977"/>
      <c r="C8" s="978"/>
      <c r="D8" s="978"/>
      <c r="E8" s="978"/>
      <c r="F8" s="978"/>
      <c r="G8" s="978"/>
      <c r="H8" s="978"/>
      <c r="I8" s="978"/>
      <c r="J8" s="978"/>
      <c r="K8" s="978"/>
      <c r="L8" s="978"/>
      <c r="M8" s="978"/>
      <c r="N8" s="978"/>
      <c r="O8" s="978"/>
      <c r="P8" s="978"/>
      <c r="Q8" s="978"/>
      <c r="R8" s="978"/>
      <c r="S8" s="978"/>
      <c r="T8" s="978"/>
      <c r="U8" s="979"/>
      <c r="V8" s="590"/>
      <c r="W8" s="590"/>
      <c r="X8" s="590"/>
      <c r="Y8" s="590"/>
      <c r="Z8" s="590"/>
      <c r="AA8" s="590"/>
      <c r="AB8" s="590"/>
      <c r="AC8" s="590"/>
      <c r="AD8" s="590"/>
      <c r="AE8" s="44"/>
      <c r="AF8" s="45"/>
    </row>
    <row r="9" spans="1:35" ht="24" customHeight="1">
      <c r="A9" s="42"/>
      <c r="B9" s="1399" t="s">
        <v>910</v>
      </c>
      <c r="C9" s="1399"/>
      <c r="D9" s="1399"/>
      <c r="E9" s="1399"/>
      <c r="F9" s="1399"/>
      <c r="G9" s="1399"/>
      <c r="H9" s="1399"/>
      <c r="I9" s="1399"/>
      <c r="J9" s="1399"/>
      <c r="K9" s="1399"/>
      <c r="L9" s="1399"/>
      <c r="M9" s="1399"/>
      <c r="N9" s="1399"/>
      <c r="O9" s="1399"/>
      <c r="P9" s="1399"/>
      <c r="Q9" s="1399"/>
      <c r="R9" s="1399"/>
      <c r="S9" s="1399"/>
      <c r="T9" s="1400"/>
      <c r="U9" s="1400"/>
      <c r="V9" s="590"/>
      <c r="W9" s="590"/>
      <c r="X9" s="590"/>
      <c r="Y9" s="590"/>
      <c r="Z9" s="590"/>
      <c r="AA9" s="590"/>
      <c r="AB9" s="590"/>
      <c r="AC9" s="590"/>
      <c r="AD9" s="590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0"/>
      <c r="W10" s="590"/>
      <c r="X10" s="590"/>
      <c r="Y10" s="590"/>
      <c r="Z10" s="590"/>
      <c r="AA10" s="590"/>
      <c r="AB10" s="590"/>
      <c r="AC10" s="590"/>
      <c r="AD10" s="590"/>
      <c r="AE10" s="44"/>
      <c r="AF10" s="45"/>
    </row>
    <row r="11" spans="1:35" ht="12.75" customHeight="1">
      <c r="A11" s="42"/>
      <c r="B11" s="1401" t="s">
        <v>178</v>
      </c>
      <c r="C11" s="1401"/>
      <c r="D11" s="1401"/>
      <c r="E11" s="1401"/>
      <c r="F11" s="1401"/>
      <c r="G11" s="1401"/>
      <c r="H11" s="1401"/>
      <c r="I11" s="1401"/>
      <c r="J11" s="1401"/>
      <c r="K11" s="1401"/>
      <c r="L11" s="1401"/>
      <c r="M11" s="1401"/>
      <c r="N11" s="1401"/>
      <c r="O11" s="1401"/>
      <c r="P11" s="1401"/>
      <c r="Q11" s="1401"/>
      <c r="R11" s="1401"/>
      <c r="S11" s="1401"/>
      <c r="T11" s="1401"/>
      <c r="U11" s="1401"/>
      <c r="V11" s="1401"/>
      <c r="W11" s="1401"/>
      <c r="X11" s="1401"/>
      <c r="Y11" s="1401"/>
      <c r="Z11" s="1401"/>
      <c r="AA11" s="1401"/>
      <c r="AB11" s="1401"/>
      <c r="AC11" s="1401"/>
      <c r="AD11" s="1401"/>
      <c r="AE11" s="1401"/>
      <c r="AF11" s="48"/>
    </row>
    <row r="12" spans="1:35" ht="10.199999999999999" customHeight="1">
      <c r="A12" s="42"/>
      <c r="B12" s="1401"/>
      <c r="C12" s="1401"/>
      <c r="D12" s="1401"/>
      <c r="E12" s="1401"/>
      <c r="F12" s="1401"/>
      <c r="G12" s="1401"/>
      <c r="H12" s="1401"/>
      <c r="I12" s="1401"/>
      <c r="J12" s="1401"/>
      <c r="K12" s="1401"/>
      <c r="L12" s="1401"/>
      <c r="M12" s="1401"/>
      <c r="N12" s="1401"/>
      <c r="O12" s="1401"/>
      <c r="P12" s="1401"/>
      <c r="Q12" s="1401"/>
      <c r="R12" s="1401"/>
      <c r="S12" s="1401"/>
      <c r="T12" s="1401"/>
      <c r="U12" s="1401"/>
      <c r="V12" s="1401"/>
      <c r="W12" s="1401"/>
      <c r="X12" s="1401"/>
      <c r="Y12" s="1401"/>
      <c r="Z12" s="1401"/>
      <c r="AA12" s="1401"/>
      <c r="AB12" s="1401"/>
      <c r="AC12" s="1401"/>
      <c r="AD12" s="1401"/>
      <c r="AE12" s="1401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402" t="s">
        <v>904</v>
      </c>
      <c r="C14" s="1402"/>
      <c r="D14" s="1402"/>
      <c r="E14" s="1402"/>
      <c r="F14" s="1402"/>
      <c r="G14" s="1402"/>
      <c r="H14" s="1402"/>
      <c r="I14" s="1402"/>
      <c r="J14" s="1402"/>
      <c r="K14" s="1402"/>
      <c r="L14" s="1402"/>
      <c r="M14" s="1402"/>
      <c r="N14" s="1402"/>
      <c r="O14" s="1402"/>
      <c r="P14" s="1402"/>
      <c r="Q14" s="1402"/>
      <c r="R14" s="1402"/>
      <c r="S14" s="1402"/>
      <c r="T14" s="1402"/>
      <c r="U14" s="1402"/>
      <c r="V14" s="1402"/>
      <c r="W14" s="1402"/>
      <c r="X14" s="1402"/>
      <c r="Y14" s="1402"/>
      <c r="Z14" s="1402"/>
      <c r="AA14" s="1402"/>
      <c r="AB14" s="1402"/>
      <c r="AC14" s="1402"/>
      <c r="AD14" s="1402"/>
      <c r="AE14" s="1402"/>
      <c r="AF14" s="49"/>
    </row>
    <row r="15" spans="1:35" ht="36" customHeight="1">
      <c r="A15" s="40"/>
      <c r="B15" s="1396" t="s">
        <v>181</v>
      </c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  <c r="O15" s="1397"/>
      <c r="P15" s="1397"/>
      <c r="Q15" s="1397"/>
      <c r="R15" s="1397"/>
      <c r="S15" s="1397"/>
      <c r="T15" s="1397"/>
      <c r="U15" s="1397"/>
      <c r="V15" s="1397"/>
      <c r="W15" s="1397"/>
      <c r="X15" s="1397"/>
      <c r="Y15" s="1397"/>
      <c r="Z15" s="1397"/>
      <c r="AA15" s="1397"/>
      <c r="AB15" s="1397"/>
      <c r="AC15" s="1397"/>
      <c r="AD15" s="1397"/>
      <c r="AE15" s="1398"/>
      <c r="AF15" s="52"/>
    </row>
    <row r="16" spans="1:35" ht="18" customHeight="1">
      <c r="A16" s="40"/>
      <c r="B16" s="977"/>
      <c r="C16" s="978"/>
      <c r="D16" s="978"/>
      <c r="E16" s="978"/>
      <c r="F16" s="978"/>
      <c r="G16" s="978"/>
      <c r="H16" s="978"/>
      <c r="I16" s="978"/>
      <c r="J16" s="978"/>
      <c r="K16" s="978"/>
      <c r="L16" s="978"/>
      <c r="M16" s="978"/>
      <c r="N16" s="978"/>
      <c r="O16" s="978"/>
      <c r="P16" s="978"/>
      <c r="Q16" s="978"/>
      <c r="R16" s="978"/>
      <c r="S16" s="978"/>
      <c r="T16" s="978"/>
      <c r="U16" s="978"/>
      <c r="V16" s="978"/>
      <c r="W16" s="978"/>
      <c r="X16" s="978"/>
      <c r="Y16" s="978"/>
      <c r="Z16" s="978"/>
      <c r="AA16" s="978"/>
      <c r="AB16" s="978"/>
      <c r="AC16" s="978"/>
      <c r="AD16" s="978"/>
      <c r="AE16" s="979"/>
      <c r="AF16" s="52"/>
    </row>
    <row r="17" spans="1:32">
      <c r="A17" s="40"/>
      <c r="B17" s="1403" t="s">
        <v>179</v>
      </c>
      <c r="C17" s="1403"/>
      <c r="D17" s="1403"/>
      <c r="E17" s="1403"/>
      <c r="F17" s="1403"/>
      <c r="G17" s="1403"/>
      <c r="H17" s="1403"/>
      <c r="I17" s="1403"/>
      <c r="J17" s="1403"/>
      <c r="K17" s="1403"/>
      <c r="L17" s="1403"/>
      <c r="M17" s="1403"/>
      <c r="N17" s="1403"/>
      <c r="O17" s="1403"/>
      <c r="P17" s="1403"/>
      <c r="Q17" s="1403"/>
      <c r="R17" s="1403"/>
      <c r="S17" s="1403"/>
      <c r="T17" s="1403"/>
      <c r="U17" s="1403"/>
      <c r="V17" s="1403"/>
      <c r="W17" s="1403"/>
      <c r="X17" s="1403"/>
      <c r="Y17" s="1403"/>
      <c r="Z17" s="1403"/>
      <c r="AA17" s="1403"/>
      <c r="AB17" s="1403"/>
      <c r="AC17" s="1403"/>
      <c r="AD17" s="1403"/>
      <c r="AE17" s="1403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34" t="s">
        <v>143</v>
      </c>
      <c r="C19" s="1404"/>
      <c r="D19" s="1404"/>
      <c r="E19" s="1404"/>
      <c r="F19" s="1404"/>
      <c r="G19" s="1404"/>
      <c r="H19" s="1404"/>
      <c r="I19" s="1404"/>
      <c r="J19" s="1404"/>
      <c r="K19" s="1404"/>
      <c r="L19" s="1404"/>
      <c r="M19" s="1404"/>
      <c r="N19" s="1404"/>
      <c r="O19" s="1404"/>
      <c r="P19" s="1404"/>
      <c r="Q19" s="1404"/>
      <c r="R19" s="1404"/>
      <c r="S19" s="1404"/>
      <c r="T19" s="1404"/>
      <c r="U19" s="1404"/>
      <c r="V19" s="1404"/>
      <c r="W19" s="1404"/>
      <c r="X19" s="1404"/>
      <c r="Y19" s="1404"/>
      <c r="Z19" s="1404"/>
      <c r="AA19" s="1404"/>
      <c r="AB19" s="1404"/>
      <c r="AC19" s="1404"/>
      <c r="AD19" s="367"/>
      <c r="AE19" s="367"/>
      <c r="AF19" s="350"/>
    </row>
    <row r="20" spans="1:32" ht="36" customHeight="1">
      <c r="A20" s="40"/>
      <c r="B20" s="1405" t="str">
        <f>IF([5]B_I_II!B47="","",[5]B_I_II!B47)</f>
        <v/>
      </c>
      <c r="C20" s="1406"/>
      <c r="D20" s="1406"/>
      <c r="E20" s="1406"/>
      <c r="F20" s="1406"/>
      <c r="G20" s="1406"/>
      <c r="H20" s="1406"/>
      <c r="I20" s="1406"/>
      <c r="J20" s="1406"/>
      <c r="K20" s="1406"/>
      <c r="L20" s="1406"/>
      <c r="M20" s="1406"/>
      <c r="N20" s="1406"/>
      <c r="O20" s="1406"/>
      <c r="P20" s="1406"/>
      <c r="Q20" s="1406"/>
      <c r="R20" s="1406"/>
      <c r="S20" s="1406"/>
      <c r="T20" s="1406"/>
      <c r="U20" s="1406"/>
      <c r="V20" s="1406"/>
      <c r="W20" s="1406"/>
      <c r="X20" s="1406"/>
      <c r="Y20" s="1406"/>
      <c r="Z20" s="1406"/>
      <c r="AA20" s="1406"/>
      <c r="AB20" s="1406"/>
      <c r="AC20" s="1406"/>
      <c r="AD20" s="1406"/>
      <c r="AE20" s="1407"/>
      <c r="AF20" s="54"/>
    </row>
    <row r="21" spans="1:32" ht="15" customHeight="1">
      <c r="A21" s="40"/>
      <c r="B21" s="1408"/>
      <c r="C21" s="1409"/>
      <c r="D21" s="1409"/>
      <c r="E21" s="1409"/>
      <c r="F21" s="1409"/>
      <c r="G21" s="1409"/>
      <c r="H21" s="1409"/>
      <c r="I21" s="1409"/>
      <c r="J21" s="1409"/>
      <c r="K21" s="1409"/>
      <c r="L21" s="1409"/>
      <c r="M21" s="1409"/>
      <c r="N21" s="1409"/>
      <c r="O21" s="1409"/>
      <c r="P21" s="1409"/>
      <c r="Q21" s="1409"/>
      <c r="R21" s="1409"/>
      <c r="S21" s="1409"/>
      <c r="T21" s="1409"/>
      <c r="U21" s="1409"/>
      <c r="V21" s="1409"/>
      <c r="W21" s="1409"/>
      <c r="X21" s="1409"/>
      <c r="Y21" s="1409"/>
      <c r="Z21" s="1409"/>
      <c r="AA21" s="1409"/>
      <c r="AB21" s="1409"/>
      <c r="AC21" s="1409"/>
      <c r="AD21" s="1409"/>
      <c r="AE21" s="1410"/>
      <c r="AF21" s="54"/>
    </row>
    <row r="22" spans="1:32">
      <c r="A22" s="40"/>
      <c r="B22" s="1387" t="s">
        <v>267</v>
      </c>
      <c r="C22" s="1387"/>
      <c r="D22" s="1387"/>
      <c r="E22" s="1387"/>
      <c r="F22" s="1387"/>
      <c r="G22" s="1387"/>
      <c r="H22" s="1387"/>
      <c r="I22" s="1387"/>
      <c r="J22" s="1387"/>
      <c r="K22" s="1387"/>
      <c r="L22" s="1387"/>
      <c r="M22" s="1387"/>
      <c r="N22" s="1387"/>
      <c r="O22" s="1387"/>
      <c r="P22" s="1387"/>
      <c r="Q22" s="1387"/>
      <c r="R22" s="1387"/>
      <c r="S22" s="1387"/>
      <c r="T22" s="1387"/>
      <c r="U22" s="1387"/>
      <c r="V22" s="1387"/>
      <c r="W22" s="1387"/>
      <c r="X22" s="1387"/>
      <c r="Y22" s="1387"/>
      <c r="Z22" s="1387"/>
      <c r="AA22" s="1387"/>
      <c r="AB22" s="1387"/>
      <c r="AC22" s="1387"/>
      <c r="AD22" s="1387"/>
      <c r="AE22" s="1387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34" t="s">
        <v>483</v>
      </c>
      <c r="C24" s="934"/>
      <c r="D24" s="934"/>
      <c r="E24" s="934"/>
      <c r="F24" s="934"/>
      <c r="G24" s="934"/>
      <c r="H24" s="934"/>
      <c r="I24" s="934"/>
      <c r="J24" s="934"/>
      <c r="K24" s="934"/>
      <c r="L24" s="934"/>
      <c r="M24" s="934"/>
      <c r="N24" s="934"/>
      <c r="O24" s="934"/>
      <c r="P24" s="934"/>
      <c r="Q24" s="934"/>
      <c r="R24" s="934"/>
      <c r="S24" s="934"/>
      <c r="T24" s="934"/>
      <c r="U24" s="934"/>
      <c r="V24" s="934"/>
      <c r="W24" s="934"/>
      <c r="X24" s="934"/>
      <c r="Y24" s="934"/>
      <c r="Z24" s="934"/>
      <c r="AA24" s="934"/>
      <c r="AB24" s="934"/>
      <c r="AC24" s="934"/>
      <c r="AD24" s="934"/>
      <c r="AE24" s="934"/>
      <c r="AF24" s="355"/>
    </row>
    <row r="25" spans="1:32" ht="48" customHeight="1">
      <c r="A25" s="40"/>
      <c r="B25" s="1405" t="str">
        <f>IF([5]B_III!A26="","",[5]B_III!A26)</f>
        <v/>
      </c>
      <c r="C25" s="1406"/>
      <c r="D25" s="1406"/>
      <c r="E25" s="1406"/>
      <c r="F25" s="1406"/>
      <c r="G25" s="1406"/>
      <c r="H25" s="1406"/>
      <c r="I25" s="1406"/>
      <c r="J25" s="1406"/>
      <c r="K25" s="1406"/>
      <c r="L25" s="1406"/>
      <c r="M25" s="1406"/>
      <c r="N25" s="1406"/>
      <c r="O25" s="1406"/>
      <c r="P25" s="1406"/>
      <c r="Q25" s="1406"/>
      <c r="R25" s="1406"/>
      <c r="S25" s="1406"/>
      <c r="T25" s="1406"/>
      <c r="U25" s="1406"/>
      <c r="V25" s="1406"/>
      <c r="W25" s="1406"/>
      <c r="X25" s="1406"/>
      <c r="Y25" s="1406"/>
      <c r="Z25" s="1406"/>
      <c r="AA25" s="1406"/>
      <c r="AB25" s="1406"/>
      <c r="AC25" s="1406"/>
      <c r="AD25" s="1406"/>
      <c r="AE25" s="1407"/>
      <c r="AF25" s="58"/>
    </row>
    <row r="26" spans="1:32" ht="18" customHeight="1">
      <c r="A26" s="40"/>
      <c r="B26" s="1408"/>
      <c r="C26" s="1409"/>
      <c r="D26" s="1409"/>
      <c r="E26" s="1409"/>
      <c r="F26" s="1409"/>
      <c r="G26" s="1409"/>
      <c r="H26" s="1409"/>
      <c r="I26" s="1409"/>
      <c r="J26" s="1409"/>
      <c r="K26" s="1409"/>
      <c r="L26" s="1409"/>
      <c r="M26" s="1409"/>
      <c r="N26" s="1409"/>
      <c r="O26" s="1409"/>
      <c r="P26" s="1409"/>
      <c r="Q26" s="1409"/>
      <c r="R26" s="1409"/>
      <c r="S26" s="1409"/>
      <c r="T26" s="1409"/>
      <c r="U26" s="1409"/>
      <c r="V26" s="1409"/>
      <c r="W26" s="1409"/>
      <c r="X26" s="1409"/>
      <c r="Y26" s="1409"/>
      <c r="Z26" s="1409"/>
      <c r="AA26" s="1409"/>
      <c r="AB26" s="1409"/>
      <c r="AC26" s="1409"/>
      <c r="AD26" s="1409"/>
      <c r="AE26" s="1410"/>
      <c r="AF26" s="54"/>
    </row>
    <row r="27" spans="1:32">
      <c r="A27" s="40"/>
      <c r="B27" s="1411" t="s">
        <v>180</v>
      </c>
      <c r="C27" s="1411"/>
      <c r="D27" s="1411"/>
      <c r="E27" s="1411"/>
      <c r="F27" s="1411"/>
      <c r="G27" s="1411"/>
      <c r="H27" s="1411"/>
      <c r="I27" s="1411"/>
      <c r="J27" s="1411"/>
      <c r="K27" s="1411"/>
      <c r="L27" s="1411"/>
      <c r="M27" s="1411"/>
      <c r="N27" s="1411"/>
      <c r="O27" s="1411"/>
      <c r="P27" s="1411"/>
      <c r="Q27" s="1411"/>
      <c r="R27" s="1411"/>
      <c r="S27" s="1411"/>
      <c r="T27" s="1411"/>
      <c r="U27" s="1411"/>
      <c r="V27" s="1411"/>
      <c r="W27" s="1411"/>
      <c r="X27" s="1411"/>
      <c r="Y27" s="1411"/>
      <c r="Z27" s="1411"/>
      <c r="AA27" s="1411"/>
      <c r="AB27" s="1411"/>
      <c r="AC27" s="1411"/>
      <c r="AD27" s="1411"/>
      <c r="AE27" s="1411"/>
      <c r="AF27" s="59"/>
    </row>
    <row r="28" spans="1:32" ht="7.5" customHeight="1">
      <c r="A28" s="40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9"/>
    </row>
    <row r="29" spans="1:32" ht="12.75" customHeight="1">
      <c r="A29" s="40"/>
      <c r="B29" s="1412" t="s">
        <v>692</v>
      </c>
      <c r="C29" s="1412"/>
      <c r="D29" s="1412"/>
      <c r="E29" s="1412"/>
      <c r="F29" s="1412"/>
      <c r="G29" s="1412"/>
      <c r="H29" s="1412"/>
      <c r="I29" s="1412"/>
      <c r="J29" s="1412"/>
      <c r="K29" s="1412"/>
      <c r="L29" s="1412"/>
      <c r="M29" s="1412"/>
      <c r="N29" s="1412"/>
      <c r="O29" s="1412"/>
      <c r="P29" s="1412"/>
      <c r="Q29" s="1412"/>
      <c r="R29" s="1412"/>
      <c r="S29" s="1412"/>
      <c r="T29" s="1412"/>
      <c r="U29" s="1412"/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350"/>
    </row>
    <row r="30" spans="1:32">
      <c r="A30" s="40"/>
      <c r="B30" s="1412"/>
      <c r="C30" s="1412"/>
      <c r="D30" s="1412"/>
      <c r="E30" s="1412"/>
      <c r="F30" s="1412"/>
      <c r="G30" s="1412"/>
      <c r="H30" s="1412"/>
      <c r="I30" s="1412"/>
      <c r="J30" s="1412"/>
      <c r="K30" s="1412"/>
      <c r="L30" s="1412"/>
      <c r="M30" s="1412"/>
      <c r="N30" s="1412"/>
      <c r="O30" s="1412"/>
      <c r="P30" s="1412"/>
      <c r="Q30" s="1412"/>
      <c r="R30" s="1412"/>
      <c r="S30" s="1412"/>
      <c r="T30" s="1412"/>
      <c r="U30" s="1412"/>
      <c r="V30" s="1412"/>
      <c r="W30" s="1412"/>
      <c r="X30" s="1412"/>
      <c r="Y30" s="1412"/>
      <c r="Z30" s="1412"/>
      <c r="AA30" s="1412"/>
      <c r="AB30" s="1412"/>
      <c r="AC30" s="1412"/>
      <c r="AD30" s="1412"/>
      <c r="AE30" s="1412"/>
      <c r="AF30" s="350"/>
    </row>
    <row r="31" spans="1:32">
      <c r="A31" s="40"/>
      <c r="B31" s="1412"/>
      <c r="C31" s="1412"/>
      <c r="D31" s="1412"/>
      <c r="E31" s="1412"/>
      <c r="F31" s="1412"/>
      <c r="G31" s="1412"/>
      <c r="H31" s="1412"/>
      <c r="I31" s="1412"/>
      <c r="J31" s="1412"/>
      <c r="K31" s="1412"/>
      <c r="L31" s="1412"/>
      <c r="M31" s="1412"/>
      <c r="N31" s="1412"/>
      <c r="O31" s="1412"/>
      <c r="P31" s="1412"/>
      <c r="Q31" s="1412"/>
      <c r="R31" s="1412"/>
      <c r="S31" s="1412"/>
      <c r="T31" s="1412"/>
      <c r="U31" s="1412"/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350"/>
    </row>
    <row r="32" spans="1:32" ht="12.6" customHeight="1">
      <c r="A32" s="40"/>
      <c r="B32" s="1412"/>
      <c r="C32" s="1412"/>
      <c r="D32" s="1412"/>
      <c r="E32" s="1412"/>
      <c r="F32" s="1412"/>
      <c r="G32" s="1412"/>
      <c r="H32" s="1412"/>
      <c r="I32" s="1412"/>
      <c r="J32" s="1412"/>
      <c r="K32" s="1412"/>
      <c r="L32" s="1412"/>
      <c r="M32" s="1412"/>
      <c r="N32" s="1412"/>
      <c r="O32" s="1412"/>
      <c r="P32" s="1412"/>
      <c r="Q32" s="1412"/>
      <c r="R32" s="1412"/>
      <c r="S32" s="1412"/>
      <c r="T32" s="1412"/>
      <c r="U32" s="1412"/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54"/>
    </row>
    <row r="33" spans="1:32" ht="10.95" hidden="1" customHeight="1">
      <c r="A33" s="40"/>
      <c r="B33" s="1322"/>
      <c r="C33" s="1322"/>
      <c r="D33" s="1322"/>
      <c r="E33" s="1322"/>
      <c r="F33" s="1322"/>
      <c r="G33" s="1322"/>
      <c r="H33" s="1322"/>
      <c r="I33" s="1322"/>
      <c r="J33" s="1322"/>
      <c r="K33" s="1322"/>
      <c r="L33" s="1322"/>
      <c r="M33" s="1322"/>
      <c r="N33" s="1322"/>
      <c r="O33" s="1322"/>
      <c r="P33" s="1322"/>
      <c r="Q33" s="1322"/>
      <c r="R33" s="1322"/>
      <c r="S33" s="1322"/>
      <c r="T33" s="1322"/>
      <c r="U33" s="1322"/>
      <c r="V33" s="1322"/>
      <c r="W33" s="1322"/>
      <c r="X33" s="1322"/>
      <c r="Y33" s="1322"/>
      <c r="Z33" s="1322"/>
      <c r="AA33" s="1322"/>
      <c r="AB33" s="1322"/>
      <c r="AC33" s="1322"/>
      <c r="AD33" s="1322"/>
      <c r="AE33" s="1322"/>
      <c r="AF33" s="54"/>
    </row>
    <row r="34" spans="1:32" ht="4.2" hidden="1" customHeight="1">
      <c r="A34" s="40"/>
      <c r="B34" s="1322"/>
      <c r="C34" s="1322"/>
      <c r="D34" s="1322"/>
      <c r="E34" s="1322"/>
      <c r="F34" s="1322"/>
      <c r="G34" s="1322"/>
      <c r="H34" s="1322"/>
      <c r="I34" s="1322"/>
      <c r="J34" s="1322"/>
      <c r="K34" s="1322"/>
      <c r="L34" s="1322"/>
      <c r="M34" s="1322"/>
      <c r="N34" s="1322"/>
      <c r="O34" s="1322"/>
      <c r="P34" s="1322"/>
      <c r="Q34" s="1322"/>
      <c r="R34" s="1322"/>
      <c r="S34" s="1322"/>
      <c r="T34" s="1322"/>
      <c r="U34" s="1322"/>
      <c r="V34" s="1322"/>
      <c r="W34" s="1322"/>
      <c r="X34" s="1322"/>
      <c r="Y34" s="1322"/>
      <c r="Z34" s="1322"/>
      <c r="AA34" s="1322"/>
      <c r="AB34" s="1322"/>
      <c r="AC34" s="1322"/>
      <c r="AD34" s="1322"/>
      <c r="AE34" s="1322"/>
      <c r="AF34" s="54"/>
    </row>
    <row r="35" spans="1:32" ht="16.95" hidden="1" customHeight="1">
      <c r="A35" s="40"/>
      <c r="B35" s="1322"/>
      <c r="C35" s="1322"/>
      <c r="D35" s="1322"/>
      <c r="E35" s="1322"/>
      <c r="F35" s="1322"/>
      <c r="G35" s="1322"/>
      <c r="H35" s="1322"/>
      <c r="I35" s="1322"/>
      <c r="J35" s="1322"/>
      <c r="K35" s="1322"/>
      <c r="L35" s="1322"/>
      <c r="M35" s="1322"/>
      <c r="N35" s="1322"/>
      <c r="O35" s="1322"/>
      <c r="P35" s="1322"/>
      <c r="Q35" s="1322"/>
      <c r="R35" s="1322"/>
      <c r="S35" s="1322"/>
      <c r="T35" s="1322"/>
      <c r="U35" s="1322"/>
      <c r="V35" s="1322"/>
      <c r="W35" s="1322"/>
      <c r="X35" s="1322"/>
      <c r="Y35" s="1322"/>
      <c r="Z35" s="1322"/>
      <c r="AA35" s="1322"/>
      <c r="AB35" s="1322"/>
      <c r="AC35" s="1322"/>
      <c r="AD35" s="1322"/>
      <c r="AE35" s="1322"/>
      <c r="AF35" s="54"/>
    </row>
    <row r="36" spans="1:32" ht="46.95" hidden="1" customHeight="1">
      <c r="A36" s="40"/>
      <c r="B36" s="1322"/>
      <c r="C36" s="1322"/>
      <c r="D36" s="1322"/>
      <c r="E36" s="1322"/>
      <c r="F36" s="1322"/>
      <c r="G36" s="1322"/>
      <c r="H36" s="1322"/>
      <c r="I36" s="1322"/>
      <c r="J36" s="1322"/>
      <c r="K36" s="1322"/>
      <c r="L36" s="1322"/>
      <c r="M36" s="1322"/>
      <c r="N36" s="1322"/>
      <c r="O36" s="1322"/>
      <c r="P36" s="1322"/>
      <c r="Q36" s="1322"/>
      <c r="R36" s="1322"/>
      <c r="S36" s="1322"/>
      <c r="T36" s="1322"/>
      <c r="U36" s="1322"/>
      <c r="V36" s="1322"/>
      <c r="W36" s="1322"/>
      <c r="X36" s="1322"/>
      <c r="Y36" s="1322"/>
      <c r="Z36" s="1322"/>
      <c r="AA36" s="1322"/>
      <c r="AB36" s="1322"/>
      <c r="AC36" s="1322"/>
      <c r="AD36" s="1322"/>
      <c r="AE36" s="1322"/>
      <c r="AF36" s="54"/>
    </row>
    <row r="37" spans="1:32" ht="10.199999999999999" hidden="1" customHeight="1">
      <c r="A37" s="40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41"/>
    </row>
    <row r="38" spans="1:32" ht="18.75" customHeight="1">
      <c r="A38" s="4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741"/>
      <c r="O38" s="741"/>
      <c r="P38" s="741"/>
      <c r="Q38" s="741"/>
      <c r="R38" s="741"/>
      <c r="S38" s="742"/>
      <c r="T38" s="573"/>
      <c r="U38" s="1413"/>
      <c r="V38" s="1414"/>
      <c r="W38" s="1414"/>
      <c r="X38" s="1414"/>
      <c r="Y38" s="1414"/>
      <c r="Z38" s="1414"/>
      <c r="AA38" s="1414"/>
      <c r="AB38" s="1414"/>
      <c r="AC38" s="1414"/>
      <c r="AD38" s="1414"/>
      <c r="AE38" s="1415"/>
      <c r="AF38" s="41"/>
    </row>
    <row r="39" spans="1:32" ht="21.75" customHeight="1">
      <c r="A39" s="40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5"/>
      <c r="N39" s="745"/>
      <c r="O39" s="745"/>
      <c r="P39" s="745"/>
      <c r="Q39" s="745"/>
      <c r="R39" s="745"/>
      <c r="S39" s="746"/>
      <c r="T39" s="573"/>
      <c r="U39" s="1416"/>
      <c r="V39" s="1417"/>
      <c r="W39" s="1417"/>
      <c r="X39" s="1417"/>
      <c r="Y39" s="1417"/>
      <c r="Z39" s="1417"/>
      <c r="AA39" s="1417"/>
      <c r="AB39" s="1417"/>
      <c r="AC39" s="1417"/>
      <c r="AD39" s="1417"/>
      <c r="AE39" s="1418"/>
      <c r="AF39" s="41"/>
    </row>
    <row r="40" spans="1:32" ht="15.9" customHeight="1">
      <c r="A40" s="40"/>
      <c r="B40" s="743"/>
      <c r="C40" s="1422"/>
      <c r="D40" s="1422"/>
      <c r="E40" s="1422"/>
      <c r="F40" s="1422"/>
      <c r="G40" s="1422"/>
      <c r="H40" s="747"/>
      <c r="I40" s="748"/>
      <c r="J40" s="748"/>
      <c r="K40" s="749" t="s">
        <v>495</v>
      </c>
      <c r="L40" s="748"/>
      <c r="M40" s="748"/>
      <c r="N40" s="749" t="s">
        <v>495</v>
      </c>
      <c r="O40" s="748"/>
      <c r="P40" s="748"/>
      <c r="Q40" s="750"/>
      <c r="R40" s="750"/>
      <c r="S40" s="746"/>
      <c r="T40" s="573"/>
      <c r="U40" s="1416"/>
      <c r="V40" s="1417"/>
      <c r="W40" s="1417"/>
      <c r="X40" s="1417"/>
      <c r="Y40" s="1417"/>
      <c r="Z40" s="1417"/>
      <c r="AA40" s="1417"/>
      <c r="AB40" s="1417"/>
      <c r="AC40" s="1417"/>
      <c r="AD40" s="1417"/>
      <c r="AE40" s="1418"/>
      <c r="AF40" s="41"/>
    </row>
    <row r="41" spans="1:32" ht="21.75" customHeight="1">
      <c r="A41" s="40"/>
      <c r="B41" s="751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3"/>
      <c r="N41" s="753"/>
      <c r="O41" s="753"/>
      <c r="P41" s="753"/>
      <c r="Q41" s="753"/>
      <c r="R41" s="753"/>
      <c r="S41" s="754"/>
      <c r="T41" s="573"/>
      <c r="U41" s="1419"/>
      <c r="V41" s="1420"/>
      <c r="W41" s="1420"/>
      <c r="X41" s="1420"/>
      <c r="Y41" s="1420"/>
      <c r="Z41" s="1420"/>
      <c r="AA41" s="1420"/>
      <c r="AB41" s="1420"/>
      <c r="AC41" s="1420"/>
      <c r="AD41" s="1420"/>
      <c r="AE41" s="1421"/>
      <c r="AF41" s="41"/>
    </row>
    <row r="42" spans="1:32" ht="45" customHeight="1">
      <c r="A42" s="40"/>
      <c r="B42" s="1423" t="s">
        <v>4</v>
      </c>
      <c r="C42" s="1423"/>
      <c r="D42" s="1423"/>
      <c r="E42" s="1423"/>
      <c r="F42" s="1423"/>
      <c r="G42" s="1423"/>
      <c r="H42" s="1423"/>
      <c r="I42" s="1423"/>
      <c r="J42" s="1423"/>
      <c r="K42" s="1423"/>
      <c r="L42" s="1423"/>
      <c r="M42" s="1423"/>
      <c r="N42" s="1423"/>
      <c r="O42" s="1423"/>
      <c r="P42" s="1423"/>
      <c r="Q42" s="1423"/>
      <c r="R42" s="1423"/>
      <c r="S42" s="1423"/>
      <c r="T42" s="573"/>
      <c r="U42" s="1424" t="s">
        <v>673</v>
      </c>
      <c r="V42" s="1424"/>
      <c r="W42" s="1424"/>
      <c r="X42" s="1424"/>
      <c r="Y42" s="1424"/>
      <c r="Z42" s="1424"/>
      <c r="AA42" s="1424"/>
      <c r="AB42" s="1424"/>
      <c r="AC42" s="1424"/>
      <c r="AD42" s="1424"/>
      <c r="AE42" s="1424"/>
      <c r="AF42" s="41"/>
    </row>
    <row r="43" spans="1:32" ht="15.6" customHeight="1">
      <c r="A43" s="1425" t="s">
        <v>795</v>
      </c>
      <c r="B43" s="1376"/>
      <c r="C43" s="1376"/>
      <c r="D43" s="1376"/>
      <c r="E43" s="1376"/>
      <c r="F43" s="1376"/>
      <c r="G43" s="1376"/>
      <c r="H43" s="1376"/>
      <c r="I43" s="1376"/>
      <c r="J43" s="1376"/>
      <c r="K43" s="1376"/>
      <c r="L43" s="1376"/>
      <c r="M43" s="1376"/>
      <c r="N43" s="1376"/>
      <c r="O43" s="1376"/>
      <c r="P43" s="1376"/>
      <c r="Q43" s="1376"/>
      <c r="R43" s="1376"/>
      <c r="S43" s="1376"/>
      <c r="T43" s="1376"/>
      <c r="U43" s="1376"/>
      <c r="V43" s="1376"/>
      <c r="W43" s="1376"/>
      <c r="X43" s="1376"/>
      <c r="Y43" s="1376"/>
      <c r="Z43" s="1376"/>
      <c r="AA43" s="1376"/>
      <c r="AB43" s="1376"/>
      <c r="AC43" s="1376"/>
      <c r="AD43" s="1376"/>
      <c r="AE43" s="1376"/>
      <c r="AF43" s="1426"/>
    </row>
    <row r="44" spans="1:32" ht="7.95" customHeight="1">
      <c r="A44" s="1425"/>
      <c r="B44" s="1376"/>
      <c r="C44" s="1376"/>
      <c r="D44" s="1376"/>
      <c r="E44" s="1376"/>
      <c r="F44" s="1376"/>
      <c r="G44" s="1376"/>
      <c r="H44" s="1376"/>
      <c r="I44" s="1376"/>
      <c r="J44" s="1376"/>
      <c r="K44" s="1376"/>
      <c r="L44" s="1376"/>
      <c r="M44" s="1376"/>
      <c r="N44" s="1376"/>
      <c r="O44" s="1376"/>
      <c r="P44" s="1376"/>
      <c r="Q44" s="1376"/>
      <c r="R44" s="1376"/>
      <c r="S44" s="1376"/>
      <c r="T44" s="1376"/>
      <c r="U44" s="1376"/>
      <c r="V44" s="1376"/>
      <c r="W44" s="1376"/>
      <c r="X44" s="1376"/>
      <c r="Y44" s="1376"/>
      <c r="Z44" s="1376"/>
      <c r="AA44" s="1376"/>
      <c r="AB44" s="1376"/>
      <c r="AC44" s="1376"/>
      <c r="AD44" s="1376"/>
      <c r="AE44" s="1376"/>
      <c r="AF44" s="1426"/>
    </row>
    <row r="45" spans="1:32" ht="7.2" customHeight="1">
      <c r="A45" s="575"/>
      <c r="B45" s="576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7"/>
    </row>
    <row r="46" spans="1:32" ht="24.6" customHeight="1">
      <c r="A46" s="575"/>
      <c r="B46" s="1339" t="s">
        <v>708</v>
      </c>
      <c r="C46" s="1325"/>
      <c r="D46" s="1325"/>
      <c r="E46" s="1325"/>
      <c r="F46" s="1325"/>
      <c r="G46" s="1325"/>
      <c r="H46" s="1325"/>
      <c r="I46" s="1325"/>
      <c r="J46" s="1325"/>
      <c r="K46" s="1325"/>
      <c r="L46" s="1325"/>
      <c r="M46" s="1325"/>
      <c r="N46" s="1325"/>
      <c r="O46" s="1325"/>
      <c r="P46" s="1325"/>
      <c r="Q46" s="1325"/>
      <c r="R46" s="1325"/>
      <c r="S46" s="1325"/>
      <c r="T46" s="1325"/>
      <c r="U46" s="1325"/>
      <c r="V46" s="1325"/>
      <c r="W46" s="1325"/>
      <c r="X46" s="1325"/>
      <c r="Y46" s="1325"/>
      <c r="Z46" s="1325"/>
      <c r="AA46" s="1325"/>
      <c r="AB46" s="1325"/>
      <c r="AC46" s="1325"/>
      <c r="AD46" s="1325"/>
      <c r="AE46" s="1325"/>
      <c r="AF46" s="1427"/>
    </row>
    <row r="47" spans="1:32" ht="12" customHeight="1">
      <c r="A47" s="547" t="s">
        <v>631</v>
      </c>
      <c r="B47" s="1339" t="s">
        <v>793</v>
      </c>
      <c r="C47" s="1325"/>
      <c r="D47" s="1325"/>
      <c r="E47" s="1325"/>
      <c r="F47" s="1325"/>
      <c r="G47" s="1325"/>
      <c r="H47" s="1325"/>
      <c r="I47" s="1325"/>
      <c r="J47" s="1325"/>
      <c r="K47" s="1325"/>
      <c r="L47" s="1325"/>
      <c r="M47" s="1325"/>
      <c r="N47" s="1325"/>
      <c r="O47" s="1325"/>
      <c r="P47" s="1325"/>
      <c r="Q47" s="1325"/>
      <c r="R47" s="1325"/>
      <c r="S47" s="1325"/>
      <c r="T47" s="1325"/>
      <c r="U47" s="1325"/>
      <c r="V47" s="1325"/>
      <c r="W47" s="1325"/>
      <c r="X47" s="1325"/>
      <c r="Y47" s="1325"/>
      <c r="Z47" s="1325"/>
      <c r="AA47" s="1325"/>
      <c r="AB47" s="1325"/>
      <c r="AC47" s="1325"/>
      <c r="AD47" s="1325"/>
      <c r="AE47" s="1325"/>
      <c r="AF47" s="667"/>
    </row>
    <row r="48" spans="1:32" ht="46.95" customHeight="1">
      <c r="A48" s="575"/>
      <c r="B48" s="1340" t="s">
        <v>981</v>
      </c>
      <c r="C48" s="1325"/>
      <c r="D48" s="1325"/>
      <c r="E48" s="1325"/>
      <c r="F48" s="1325"/>
      <c r="G48" s="1325"/>
      <c r="H48" s="1325"/>
      <c r="I48" s="1325"/>
      <c r="J48" s="1325"/>
      <c r="K48" s="1325"/>
      <c r="L48" s="1325"/>
      <c r="M48" s="1325"/>
      <c r="N48" s="1325"/>
      <c r="O48" s="1325"/>
      <c r="P48" s="1325"/>
      <c r="Q48" s="1325"/>
      <c r="R48" s="1325"/>
      <c r="S48" s="1325"/>
      <c r="T48" s="1325"/>
      <c r="U48" s="1325"/>
      <c r="V48" s="1325"/>
      <c r="W48" s="1325"/>
      <c r="X48" s="1325"/>
      <c r="Y48" s="1325"/>
      <c r="Z48" s="1325"/>
      <c r="AA48" s="1325"/>
      <c r="AB48" s="1325"/>
      <c r="AC48" s="1325"/>
      <c r="AD48" s="1325"/>
      <c r="AE48" s="1325"/>
      <c r="AF48" s="667"/>
    </row>
    <row r="49" spans="1:32" ht="27" customHeight="1">
      <c r="A49" s="777" t="s">
        <v>350</v>
      </c>
      <c r="B49" s="1341" t="s">
        <v>853</v>
      </c>
      <c r="C49" s="1428"/>
      <c r="D49" s="1428"/>
      <c r="E49" s="1428"/>
      <c r="F49" s="1428"/>
      <c r="G49" s="1428"/>
      <c r="H49" s="1428"/>
      <c r="I49" s="1428"/>
      <c r="J49" s="1428"/>
      <c r="K49" s="1428"/>
      <c r="L49" s="1428"/>
      <c r="M49" s="1428"/>
      <c r="N49" s="1428"/>
      <c r="O49" s="1428"/>
      <c r="P49" s="1428"/>
      <c r="Q49" s="1428"/>
      <c r="R49" s="1428"/>
      <c r="S49" s="1428"/>
      <c r="T49" s="1428"/>
      <c r="U49" s="1428"/>
      <c r="V49" s="1428"/>
      <c r="W49" s="1428"/>
      <c r="X49" s="1428"/>
      <c r="Y49" s="1428"/>
      <c r="Z49" s="1428"/>
      <c r="AA49" s="1428"/>
      <c r="AB49" s="1428"/>
      <c r="AC49" s="1428"/>
      <c r="AD49" s="1428"/>
      <c r="AE49" s="1428"/>
      <c r="AF49" s="667"/>
    </row>
    <row r="50" spans="1:32" ht="27" customHeight="1">
      <c r="A50" s="777" t="s">
        <v>351</v>
      </c>
      <c r="B50" s="1341" t="s">
        <v>948</v>
      </c>
      <c r="C50" s="1428"/>
      <c r="D50" s="1428"/>
      <c r="E50" s="1428"/>
      <c r="F50" s="1428"/>
      <c r="G50" s="1428"/>
      <c r="H50" s="1428"/>
      <c r="I50" s="1428"/>
      <c r="J50" s="1428"/>
      <c r="K50" s="1428"/>
      <c r="L50" s="1428"/>
      <c r="M50" s="1428"/>
      <c r="N50" s="1428"/>
      <c r="O50" s="1428"/>
      <c r="P50" s="1428"/>
      <c r="Q50" s="1428"/>
      <c r="R50" s="1428"/>
      <c r="S50" s="1428"/>
      <c r="T50" s="1428"/>
      <c r="U50" s="1428"/>
      <c r="V50" s="1428"/>
      <c r="W50" s="1428"/>
      <c r="X50" s="1428"/>
      <c r="Y50" s="1428"/>
      <c r="Z50" s="1428"/>
      <c r="AA50" s="1428"/>
      <c r="AB50" s="1428"/>
      <c r="AC50" s="1428"/>
      <c r="AD50" s="1428"/>
      <c r="AE50" s="1428"/>
      <c r="AF50" s="667"/>
    </row>
    <row r="51" spans="1:32" ht="38.700000000000003" customHeight="1">
      <c r="A51" s="777" t="s">
        <v>347</v>
      </c>
      <c r="B51" s="1341" t="s">
        <v>958</v>
      </c>
      <c r="C51" s="1428"/>
      <c r="D51" s="1428"/>
      <c r="E51" s="1428"/>
      <c r="F51" s="1428"/>
      <c r="G51" s="1428"/>
      <c r="H51" s="1428"/>
      <c r="I51" s="1428"/>
      <c r="J51" s="1428"/>
      <c r="K51" s="1428"/>
      <c r="L51" s="1428"/>
      <c r="M51" s="1428"/>
      <c r="N51" s="1428"/>
      <c r="O51" s="1428"/>
      <c r="P51" s="1428"/>
      <c r="Q51" s="1428"/>
      <c r="R51" s="1428"/>
      <c r="S51" s="1428"/>
      <c r="T51" s="1428"/>
      <c r="U51" s="1428"/>
      <c r="V51" s="1428"/>
      <c r="W51" s="1428"/>
      <c r="X51" s="1428"/>
      <c r="Y51" s="1428"/>
      <c r="Z51" s="1428"/>
      <c r="AA51" s="1428"/>
      <c r="AB51" s="1428"/>
      <c r="AC51" s="1428"/>
      <c r="AD51" s="1428"/>
      <c r="AE51" s="1428"/>
      <c r="AF51" s="667"/>
    </row>
    <row r="52" spans="1:32" ht="108.6" customHeight="1">
      <c r="A52" s="777" t="s">
        <v>348</v>
      </c>
      <c r="B52" s="1340" t="s">
        <v>982</v>
      </c>
      <c r="C52" s="1429"/>
      <c r="D52" s="1429"/>
      <c r="E52" s="1429"/>
      <c r="F52" s="1429"/>
      <c r="G52" s="1429"/>
      <c r="H52" s="1429"/>
      <c r="I52" s="1429"/>
      <c r="J52" s="1429"/>
      <c r="K52" s="1429"/>
      <c r="L52" s="1429"/>
      <c r="M52" s="1429"/>
      <c r="N52" s="1429"/>
      <c r="O52" s="1429"/>
      <c r="P52" s="1429"/>
      <c r="Q52" s="1429"/>
      <c r="R52" s="1429"/>
      <c r="S52" s="1429"/>
      <c r="T52" s="1429"/>
      <c r="U52" s="1429"/>
      <c r="V52" s="1429"/>
      <c r="W52" s="1429"/>
      <c r="X52" s="1429"/>
      <c r="Y52" s="1429"/>
      <c r="Z52" s="1429"/>
      <c r="AA52" s="1429"/>
      <c r="AB52" s="1429"/>
      <c r="AC52" s="1429"/>
      <c r="AD52" s="1429"/>
      <c r="AE52" s="1429"/>
      <c r="AF52" s="667"/>
    </row>
    <row r="53" spans="1:32" ht="54" customHeight="1">
      <c r="A53" s="777" t="s">
        <v>349</v>
      </c>
      <c r="B53" s="1340" t="s">
        <v>939</v>
      </c>
      <c r="C53" s="1430"/>
      <c r="D53" s="1430"/>
      <c r="E53" s="1430"/>
      <c r="F53" s="1430"/>
      <c r="G53" s="1430"/>
      <c r="H53" s="1430"/>
      <c r="I53" s="1430"/>
      <c r="J53" s="1430"/>
      <c r="K53" s="1430"/>
      <c r="L53" s="1430"/>
      <c r="M53" s="1430"/>
      <c r="N53" s="1430"/>
      <c r="O53" s="1430"/>
      <c r="P53" s="1430"/>
      <c r="Q53" s="1430"/>
      <c r="R53" s="1430"/>
      <c r="S53" s="1430"/>
      <c r="T53" s="1430"/>
      <c r="U53" s="1430"/>
      <c r="V53" s="1430"/>
      <c r="W53" s="1430"/>
      <c r="X53" s="1430"/>
      <c r="Y53" s="1430"/>
      <c r="Z53" s="1430"/>
      <c r="AA53" s="1430"/>
      <c r="AB53" s="1430"/>
      <c r="AC53" s="1430"/>
      <c r="AD53" s="1430"/>
      <c r="AE53" s="1430"/>
      <c r="AF53" s="667"/>
    </row>
    <row r="54" spans="1:32" ht="133.94999999999999" customHeight="1">
      <c r="A54" s="777" t="s">
        <v>449</v>
      </c>
      <c r="B54" s="1340" t="s">
        <v>919</v>
      </c>
      <c r="C54" s="1325"/>
      <c r="D54" s="1325"/>
      <c r="E54" s="1325"/>
      <c r="F54" s="1325"/>
      <c r="G54" s="1325"/>
      <c r="H54" s="1325"/>
      <c r="I54" s="1325"/>
      <c r="J54" s="1325"/>
      <c r="K54" s="1325"/>
      <c r="L54" s="1325"/>
      <c r="M54" s="1325"/>
      <c r="N54" s="1325"/>
      <c r="O54" s="1325"/>
      <c r="P54" s="1325"/>
      <c r="Q54" s="1325"/>
      <c r="R54" s="1325"/>
      <c r="S54" s="1325"/>
      <c r="T54" s="1325"/>
      <c r="U54" s="1325"/>
      <c r="V54" s="1325"/>
      <c r="W54" s="1325"/>
      <c r="X54" s="1325"/>
      <c r="Y54" s="1325"/>
      <c r="Z54" s="1325"/>
      <c r="AA54" s="1325"/>
      <c r="AB54" s="1325"/>
      <c r="AC54" s="1325"/>
      <c r="AD54" s="1325"/>
      <c r="AE54" s="1325"/>
      <c r="AF54" s="667"/>
    </row>
    <row r="55" spans="1:32" ht="21" customHeight="1">
      <c r="A55" s="548" t="s">
        <v>619</v>
      </c>
      <c r="B55" s="1340" t="s">
        <v>927</v>
      </c>
      <c r="C55" s="1430"/>
      <c r="D55" s="1430"/>
      <c r="E55" s="1430"/>
      <c r="F55" s="1430"/>
      <c r="G55" s="1430"/>
      <c r="H55" s="1430"/>
      <c r="I55" s="1430"/>
      <c r="J55" s="1430"/>
      <c r="K55" s="1430"/>
      <c r="L55" s="1430"/>
      <c r="M55" s="1430"/>
      <c r="N55" s="1430"/>
      <c r="O55" s="1430"/>
      <c r="P55" s="1430"/>
      <c r="Q55" s="1430"/>
      <c r="R55" s="1430"/>
      <c r="S55" s="1430"/>
      <c r="T55" s="1430"/>
      <c r="U55" s="1430"/>
      <c r="V55" s="1430"/>
      <c r="W55" s="1430"/>
      <c r="X55" s="1430"/>
      <c r="Y55" s="1430"/>
      <c r="Z55" s="1430"/>
      <c r="AA55" s="1430"/>
      <c r="AB55" s="1430"/>
      <c r="AC55" s="1430"/>
      <c r="AD55" s="1430"/>
      <c r="AE55" s="1430"/>
      <c r="AF55" s="667"/>
    </row>
    <row r="56" spans="1:32" ht="22.95" customHeight="1">
      <c r="A56" s="548" t="s">
        <v>789</v>
      </c>
      <c r="B56" s="1340" t="s">
        <v>923</v>
      </c>
      <c r="C56" s="1430"/>
      <c r="D56" s="1430"/>
      <c r="E56" s="1430"/>
      <c r="F56" s="1430"/>
      <c r="G56" s="1430"/>
      <c r="H56" s="1430"/>
      <c r="I56" s="1430"/>
      <c r="J56" s="1430"/>
      <c r="K56" s="1430"/>
      <c r="L56" s="1430"/>
      <c r="M56" s="1430"/>
      <c r="N56" s="1430"/>
      <c r="O56" s="1430"/>
      <c r="P56" s="1430"/>
      <c r="Q56" s="1430"/>
      <c r="R56" s="1430"/>
      <c r="S56" s="1430"/>
      <c r="T56" s="1430"/>
      <c r="U56" s="1430"/>
      <c r="V56" s="1430"/>
      <c r="W56" s="1430"/>
      <c r="X56" s="1430"/>
      <c r="Y56" s="1430"/>
      <c r="Z56" s="1430"/>
      <c r="AA56" s="1430"/>
      <c r="AB56" s="1430"/>
      <c r="AC56" s="1430"/>
      <c r="AD56" s="1430"/>
      <c r="AE56" s="1430"/>
      <c r="AF56" s="667"/>
    </row>
    <row r="57" spans="1:32" ht="43.2" customHeight="1">
      <c r="A57" s="548" t="s">
        <v>788</v>
      </c>
      <c r="B57" s="1340" t="s">
        <v>920</v>
      </c>
      <c r="C57" s="1430"/>
      <c r="D57" s="1430"/>
      <c r="E57" s="1430"/>
      <c r="F57" s="1430"/>
      <c r="G57" s="1430"/>
      <c r="H57" s="1430"/>
      <c r="I57" s="1430"/>
      <c r="J57" s="1430"/>
      <c r="K57" s="1430"/>
      <c r="L57" s="1430"/>
      <c r="M57" s="1430"/>
      <c r="N57" s="1430"/>
      <c r="O57" s="1430"/>
      <c r="P57" s="1430"/>
      <c r="Q57" s="1430"/>
      <c r="R57" s="1430"/>
      <c r="S57" s="1430"/>
      <c r="T57" s="1430"/>
      <c r="U57" s="1430"/>
      <c r="V57" s="1430"/>
      <c r="W57" s="1430"/>
      <c r="X57" s="1430"/>
      <c r="Y57" s="1430"/>
      <c r="Z57" s="1430"/>
      <c r="AA57" s="1430"/>
      <c r="AB57" s="1430"/>
      <c r="AC57" s="1430"/>
      <c r="AD57" s="1430"/>
      <c r="AE57" s="1430"/>
      <c r="AF57" s="667"/>
    </row>
    <row r="58" spans="1:32" ht="16.2" customHeight="1">
      <c r="A58" s="548"/>
      <c r="B58" s="1380" t="s">
        <v>796</v>
      </c>
      <c r="C58" s="1431"/>
      <c r="D58" s="1431"/>
      <c r="E58" s="1431"/>
      <c r="F58" s="1431"/>
      <c r="G58" s="1431"/>
      <c r="H58" s="1431"/>
      <c r="I58" s="1431"/>
      <c r="J58" s="1431"/>
      <c r="K58" s="1431"/>
      <c r="L58" s="1431"/>
      <c r="M58" s="1431"/>
      <c r="N58" s="1431"/>
      <c r="O58" s="1431"/>
      <c r="P58" s="1431"/>
      <c r="Q58" s="1431"/>
      <c r="R58" s="1431"/>
      <c r="S58" s="1431"/>
      <c r="T58" s="1431"/>
      <c r="U58" s="1431"/>
      <c r="V58" s="1431"/>
      <c r="W58" s="1431"/>
      <c r="X58" s="1431"/>
      <c r="Y58" s="1431"/>
      <c r="Z58" s="1431"/>
      <c r="AA58" s="1431"/>
      <c r="AB58" s="1431"/>
      <c r="AC58" s="1431"/>
      <c r="AD58" s="1431"/>
      <c r="AE58" s="1431"/>
      <c r="AF58" s="667"/>
    </row>
    <row r="59" spans="1:32" ht="11.4" customHeight="1">
      <c r="A59" s="549" t="s">
        <v>644</v>
      </c>
      <c r="B59" s="1339" t="s">
        <v>711</v>
      </c>
      <c r="C59" s="1432"/>
      <c r="D59" s="1432"/>
      <c r="E59" s="1432"/>
      <c r="F59" s="1432"/>
      <c r="G59" s="1432"/>
      <c r="H59" s="1432"/>
      <c r="I59" s="1432"/>
      <c r="J59" s="1432"/>
      <c r="K59" s="1432"/>
      <c r="L59" s="1432"/>
      <c r="M59" s="1432"/>
      <c r="N59" s="1432"/>
      <c r="O59" s="1432"/>
      <c r="P59" s="1432"/>
      <c r="Q59" s="1432"/>
      <c r="R59" s="1432"/>
      <c r="S59" s="1432"/>
      <c r="T59" s="1432"/>
      <c r="U59" s="1432"/>
      <c r="V59" s="1432"/>
      <c r="W59" s="1432"/>
      <c r="X59" s="1432"/>
      <c r="Y59" s="1432"/>
      <c r="Z59" s="1432"/>
      <c r="AA59" s="1432"/>
      <c r="AB59" s="1432"/>
      <c r="AC59" s="1432"/>
      <c r="AD59" s="1432"/>
      <c r="AE59" s="1432"/>
      <c r="AF59" s="667"/>
    </row>
    <row r="60" spans="1:32" ht="13.2" customHeight="1">
      <c r="A60" s="548"/>
      <c r="B60" s="1340" t="s">
        <v>921</v>
      </c>
      <c r="C60" s="1325"/>
      <c r="D60" s="1325"/>
      <c r="E60" s="1325"/>
      <c r="F60" s="1325"/>
      <c r="G60" s="1325"/>
      <c r="H60" s="1325"/>
      <c r="I60" s="1325"/>
      <c r="J60" s="1325"/>
      <c r="K60" s="1325"/>
      <c r="L60" s="1325"/>
      <c r="M60" s="1325"/>
      <c r="N60" s="1325"/>
      <c r="O60" s="1325"/>
      <c r="P60" s="1325"/>
      <c r="Q60" s="1325"/>
      <c r="R60" s="1325"/>
      <c r="S60" s="1325"/>
      <c r="T60" s="1325"/>
      <c r="U60" s="1325"/>
      <c r="V60" s="1325"/>
      <c r="W60" s="1325"/>
      <c r="X60" s="1325"/>
      <c r="Y60" s="1325"/>
      <c r="Z60" s="1325"/>
      <c r="AA60" s="1325"/>
      <c r="AB60" s="1325"/>
      <c r="AC60" s="1325"/>
      <c r="AD60" s="1325"/>
      <c r="AE60" s="1325"/>
      <c r="AF60" s="667"/>
    </row>
    <row r="61" spans="1:32" ht="25.2" customHeight="1">
      <c r="A61" s="548" t="s">
        <v>350</v>
      </c>
      <c r="B61" s="1341" t="s">
        <v>724</v>
      </c>
      <c r="C61" s="1428"/>
      <c r="D61" s="1428"/>
      <c r="E61" s="1428"/>
      <c r="F61" s="1428"/>
      <c r="G61" s="1428"/>
      <c r="H61" s="1428"/>
      <c r="I61" s="1428"/>
      <c r="J61" s="1428"/>
      <c r="K61" s="1428"/>
      <c r="L61" s="1428"/>
      <c r="M61" s="1428"/>
      <c r="N61" s="1428"/>
      <c r="O61" s="1428"/>
      <c r="P61" s="1428"/>
      <c r="Q61" s="1428"/>
      <c r="R61" s="1428"/>
      <c r="S61" s="1428"/>
      <c r="T61" s="1428"/>
      <c r="U61" s="1428"/>
      <c r="V61" s="1428"/>
      <c r="W61" s="1428"/>
      <c r="X61" s="1428"/>
      <c r="Y61" s="1428"/>
      <c r="Z61" s="1428"/>
      <c r="AA61" s="1428"/>
      <c r="AB61" s="1428"/>
      <c r="AC61" s="1428"/>
      <c r="AD61" s="1428"/>
      <c r="AE61" s="1428"/>
      <c r="AF61" s="667"/>
    </row>
    <row r="62" spans="1:32" ht="23.4" customHeight="1">
      <c r="A62" s="548" t="s">
        <v>351</v>
      </c>
      <c r="B62" s="1341" t="s">
        <v>951</v>
      </c>
      <c r="C62" s="1428"/>
      <c r="D62" s="1428"/>
      <c r="E62" s="1428"/>
      <c r="F62" s="1428"/>
      <c r="G62" s="1428"/>
      <c r="H62" s="1428"/>
      <c r="I62" s="1428"/>
      <c r="J62" s="1428"/>
      <c r="K62" s="1428"/>
      <c r="L62" s="1428"/>
      <c r="M62" s="1428"/>
      <c r="N62" s="1428"/>
      <c r="O62" s="1428"/>
      <c r="P62" s="1428"/>
      <c r="Q62" s="1428"/>
      <c r="R62" s="1428"/>
      <c r="S62" s="1428"/>
      <c r="T62" s="1428"/>
      <c r="U62" s="1428"/>
      <c r="V62" s="1428"/>
      <c r="W62" s="1428"/>
      <c r="X62" s="1428"/>
      <c r="Y62" s="1428"/>
      <c r="Z62" s="1428"/>
      <c r="AA62" s="1428"/>
      <c r="AB62" s="1428"/>
      <c r="AC62" s="1428"/>
      <c r="AD62" s="1428"/>
      <c r="AE62" s="1428"/>
      <c r="AF62" s="667"/>
    </row>
    <row r="63" spans="1:32" ht="33.6" customHeight="1">
      <c r="A63" s="548" t="s">
        <v>347</v>
      </c>
      <c r="B63" s="1340" t="s">
        <v>959</v>
      </c>
      <c r="C63" s="1325"/>
      <c r="D63" s="1325"/>
      <c r="E63" s="1325"/>
      <c r="F63" s="1325"/>
      <c r="G63" s="1325"/>
      <c r="H63" s="1325"/>
      <c r="I63" s="1325"/>
      <c r="J63" s="1325"/>
      <c r="K63" s="1325"/>
      <c r="L63" s="1325"/>
      <c r="M63" s="1325"/>
      <c r="N63" s="1325"/>
      <c r="O63" s="1325"/>
      <c r="P63" s="1325"/>
      <c r="Q63" s="1325"/>
      <c r="R63" s="1325"/>
      <c r="S63" s="1325"/>
      <c r="T63" s="1325"/>
      <c r="U63" s="1325"/>
      <c r="V63" s="1325"/>
      <c r="W63" s="1325"/>
      <c r="X63" s="1325"/>
      <c r="Y63" s="1325"/>
      <c r="Z63" s="1325"/>
      <c r="AA63" s="1325"/>
      <c r="AB63" s="1325"/>
      <c r="AC63" s="1325"/>
      <c r="AD63" s="1325"/>
      <c r="AE63" s="1325"/>
      <c r="AF63" s="667"/>
    </row>
    <row r="64" spans="1:32" ht="87.6" customHeight="1">
      <c r="A64" s="548" t="s">
        <v>348</v>
      </c>
      <c r="B64" s="1340" t="s">
        <v>991</v>
      </c>
      <c r="C64" s="1325"/>
      <c r="D64" s="1325"/>
      <c r="E64" s="1325"/>
      <c r="F64" s="1325"/>
      <c r="G64" s="1325"/>
      <c r="H64" s="1325"/>
      <c r="I64" s="1325"/>
      <c r="J64" s="1325"/>
      <c r="K64" s="1325"/>
      <c r="L64" s="1325"/>
      <c r="M64" s="1325"/>
      <c r="N64" s="1325"/>
      <c r="O64" s="1325"/>
      <c r="P64" s="1325"/>
      <c r="Q64" s="1325"/>
      <c r="R64" s="1325"/>
      <c r="S64" s="1325"/>
      <c r="T64" s="1325"/>
      <c r="U64" s="1325"/>
      <c r="V64" s="1325"/>
      <c r="W64" s="1325"/>
      <c r="X64" s="1325"/>
      <c r="Y64" s="1325"/>
      <c r="Z64" s="1325"/>
      <c r="AA64" s="1325"/>
      <c r="AB64" s="1325"/>
      <c r="AC64" s="1325"/>
      <c r="AD64" s="1325"/>
      <c r="AE64" s="1325"/>
      <c r="AF64" s="667"/>
    </row>
    <row r="65" spans="1:32" ht="54" customHeight="1">
      <c r="A65" s="548" t="s">
        <v>349</v>
      </c>
      <c r="B65" s="1340" t="s">
        <v>939</v>
      </c>
      <c r="C65" s="1430"/>
      <c r="D65" s="1430"/>
      <c r="E65" s="1430"/>
      <c r="F65" s="1430"/>
      <c r="G65" s="1430"/>
      <c r="H65" s="1430"/>
      <c r="I65" s="1430"/>
      <c r="J65" s="1430"/>
      <c r="K65" s="1430"/>
      <c r="L65" s="1430"/>
      <c r="M65" s="1430"/>
      <c r="N65" s="1430"/>
      <c r="O65" s="1430"/>
      <c r="P65" s="1430"/>
      <c r="Q65" s="1430"/>
      <c r="R65" s="1430"/>
      <c r="S65" s="1430"/>
      <c r="T65" s="1430"/>
      <c r="U65" s="1430"/>
      <c r="V65" s="1430"/>
      <c r="W65" s="1430"/>
      <c r="X65" s="1430"/>
      <c r="Y65" s="1430"/>
      <c r="Z65" s="1430"/>
      <c r="AA65" s="1430"/>
      <c r="AB65" s="1430"/>
      <c r="AC65" s="1430"/>
      <c r="AD65" s="1430"/>
      <c r="AE65" s="1430"/>
      <c r="AF65" s="667"/>
    </row>
    <row r="66" spans="1:32" ht="132.44999999999999" customHeight="1">
      <c r="A66" s="548" t="s">
        <v>449</v>
      </c>
      <c r="B66" s="1340" t="s">
        <v>922</v>
      </c>
      <c r="C66" s="1325"/>
      <c r="D66" s="1325"/>
      <c r="E66" s="1325"/>
      <c r="F66" s="1325"/>
      <c r="G66" s="1325"/>
      <c r="H66" s="1325"/>
      <c r="I66" s="1325"/>
      <c r="J66" s="1325"/>
      <c r="K66" s="1325"/>
      <c r="L66" s="1325"/>
      <c r="M66" s="1325"/>
      <c r="N66" s="1325"/>
      <c r="O66" s="1325"/>
      <c r="P66" s="1325"/>
      <c r="Q66" s="1325"/>
      <c r="R66" s="1325"/>
      <c r="S66" s="1325"/>
      <c r="T66" s="1325"/>
      <c r="U66" s="1325"/>
      <c r="V66" s="1325"/>
      <c r="W66" s="1325"/>
      <c r="X66" s="1325"/>
      <c r="Y66" s="1325"/>
      <c r="Z66" s="1325"/>
      <c r="AA66" s="1325"/>
      <c r="AB66" s="1325"/>
      <c r="AC66" s="1325"/>
      <c r="AD66" s="1325"/>
      <c r="AE66" s="1325"/>
      <c r="AF66" s="667"/>
    </row>
    <row r="67" spans="1:32" ht="24.6" customHeight="1">
      <c r="A67" s="548" t="s">
        <v>619</v>
      </c>
      <c r="B67" s="1340" t="s">
        <v>927</v>
      </c>
      <c r="C67" s="1430"/>
      <c r="D67" s="1430"/>
      <c r="E67" s="1430"/>
      <c r="F67" s="1430"/>
      <c r="G67" s="1430"/>
      <c r="H67" s="1430"/>
      <c r="I67" s="1430"/>
      <c r="J67" s="1430"/>
      <c r="K67" s="1430"/>
      <c r="L67" s="1430"/>
      <c r="M67" s="1430"/>
      <c r="N67" s="1430"/>
      <c r="O67" s="1430"/>
      <c r="P67" s="1430"/>
      <c r="Q67" s="1430"/>
      <c r="R67" s="1430"/>
      <c r="S67" s="1430"/>
      <c r="T67" s="1430"/>
      <c r="U67" s="1430"/>
      <c r="V67" s="1430"/>
      <c r="W67" s="1430"/>
      <c r="X67" s="1430"/>
      <c r="Y67" s="1430"/>
      <c r="Z67" s="1430"/>
      <c r="AA67" s="1430"/>
      <c r="AB67" s="1430"/>
      <c r="AC67" s="1430"/>
      <c r="AD67" s="1430"/>
      <c r="AE67" s="1430"/>
      <c r="AF67" s="667"/>
    </row>
    <row r="68" spans="1:32" ht="25.95" customHeight="1">
      <c r="A68" s="548" t="s">
        <v>789</v>
      </c>
      <c r="B68" s="1340" t="s">
        <v>923</v>
      </c>
      <c r="C68" s="1430"/>
      <c r="D68" s="1430"/>
      <c r="E68" s="1430"/>
      <c r="F68" s="1430"/>
      <c r="G68" s="1430"/>
      <c r="H68" s="1430"/>
      <c r="I68" s="1430"/>
      <c r="J68" s="1430"/>
      <c r="K68" s="1430"/>
      <c r="L68" s="1430"/>
      <c r="M68" s="1430"/>
      <c r="N68" s="1430"/>
      <c r="O68" s="1430"/>
      <c r="P68" s="1430"/>
      <c r="Q68" s="1430"/>
      <c r="R68" s="1430"/>
      <c r="S68" s="1430"/>
      <c r="T68" s="1430"/>
      <c r="U68" s="1430"/>
      <c r="V68" s="1430"/>
      <c r="W68" s="1430"/>
      <c r="X68" s="1430"/>
      <c r="Y68" s="1430"/>
      <c r="Z68" s="1430"/>
      <c r="AA68" s="1430"/>
      <c r="AB68" s="1430"/>
      <c r="AC68" s="1430"/>
      <c r="AD68" s="1430"/>
      <c r="AE68" s="1430"/>
      <c r="AF68" s="667"/>
    </row>
    <row r="69" spans="1:32" ht="55.95" customHeight="1">
      <c r="A69" s="548" t="s">
        <v>788</v>
      </c>
      <c r="B69" s="1340" t="s">
        <v>920</v>
      </c>
      <c r="C69" s="1430"/>
      <c r="D69" s="1430"/>
      <c r="E69" s="1430"/>
      <c r="F69" s="1430"/>
      <c r="G69" s="1430"/>
      <c r="H69" s="1430"/>
      <c r="I69" s="1430"/>
      <c r="J69" s="1430"/>
      <c r="K69" s="1430"/>
      <c r="L69" s="1430"/>
      <c r="M69" s="1430"/>
      <c r="N69" s="1430"/>
      <c r="O69" s="1430"/>
      <c r="P69" s="1430"/>
      <c r="Q69" s="1430"/>
      <c r="R69" s="1430"/>
      <c r="S69" s="1430"/>
      <c r="T69" s="1430"/>
      <c r="U69" s="1430"/>
      <c r="V69" s="1430"/>
      <c r="W69" s="1430"/>
      <c r="X69" s="1430"/>
      <c r="Y69" s="1430"/>
      <c r="Z69" s="1430"/>
      <c r="AA69" s="1430"/>
      <c r="AB69" s="1430"/>
      <c r="AC69" s="1430"/>
      <c r="AD69" s="1430"/>
      <c r="AE69" s="1430"/>
      <c r="AF69" s="667"/>
    </row>
    <row r="70" spans="1:32" ht="15" customHeight="1">
      <c r="A70" s="549" t="s">
        <v>712</v>
      </c>
      <c r="B70" s="1339" t="s">
        <v>709</v>
      </c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1325"/>
      <c r="T70" s="1325"/>
      <c r="U70" s="1325"/>
      <c r="V70" s="1325"/>
      <c r="W70" s="1325"/>
      <c r="X70" s="1325"/>
      <c r="Y70" s="1325"/>
      <c r="Z70" s="1325"/>
      <c r="AA70" s="1325"/>
      <c r="AB70" s="1325"/>
      <c r="AC70" s="1325"/>
      <c r="AD70" s="1325"/>
      <c r="AE70" s="1325"/>
      <c r="AF70" s="667"/>
    </row>
    <row r="71" spans="1:32" ht="13.95" customHeight="1">
      <c r="A71" s="575"/>
      <c r="B71" s="1340" t="s">
        <v>924</v>
      </c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1325"/>
      <c r="T71" s="1325"/>
      <c r="U71" s="1325"/>
      <c r="V71" s="1325"/>
      <c r="W71" s="1325"/>
      <c r="X71" s="1325"/>
      <c r="Y71" s="1325"/>
      <c r="Z71" s="1325"/>
      <c r="AA71" s="1325"/>
      <c r="AB71" s="1325"/>
      <c r="AC71" s="1325"/>
      <c r="AD71" s="1325"/>
      <c r="AE71" s="1325"/>
      <c r="AF71" s="667"/>
    </row>
    <row r="72" spans="1:32" ht="22.95" customHeight="1">
      <c r="A72" s="548" t="s">
        <v>350</v>
      </c>
      <c r="B72" s="1340" t="s">
        <v>710</v>
      </c>
      <c r="C72" s="1325"/>
      <c r="D72" s="1325"/>
      <c r="E72" s="1325"/>
      <c r="F72" s="1325"/>
      <c r="G72" s="1325"/>
      <c r="H72" s="1325"/>
      <c r="I72" s="1325"/>
      <c r="J72" s="1325"/>
      <c r="K72" s="1325"/>
      <c r="L72" s="1325"/>
      <c r="M72" s="1325"/>
      <c r="N72" s="1325"/>
      <c r="O72" s="1325"/>
      <c r="P72" s="1325"/>
      <c r="Q72" s="1325"/>
      <c r="R72" s="1325"/>
      <c r="S72" s="1325"/>
      <c r="T72" s="1325"/>
      <c r="U72" s="1325"/>
      <c r="V72" s="1325"/>
      <c r="W72" s="1325"/>
      <c r="X72" s="1325"/>
      <c r="Y72" s="1325"/>
      <c r="Z72" s="1325"/>
      <c r="AA72" s="1325"/>
      <c r="AB72" s="1325"/>
      <c r="AC72" s="1325"/>
      <c r="AD72" s="1325"/>
      <c r="AE72" s="1325"/>
      <c r="AF72" s="667"/>
    </row>
    <row r="73" spans="1:32" ht="23.4" customHeight="1">
      <c r="A73" s="548" t="s">
        <v>351</v>
      </c>
      <c r="B73" s="1340" t="s">
        <v>952</v>
      </c>
      <c r="C73" s="1325"/>
      <c r="D73" s="1325"/>
      <c r="E73" s="1325"/>
      <c r="F73" s="1325"/>
      <c r="G73" s="1325"/>
      <c r="H73" s="1325"/>
      <c r="I73" s="1325"/>
      <c r="J73" s="1325"/>
      <c r="K73" s="1325"/>
      <c r="L73" s="1325"/>
      <c r="M73" s="1325"/>
      <c r="N73" s="1325"/>
      <c r="O73" s="1325"/>
      <c r="P73" s="1325"/>
      <c r="Q73" s="1325"/>
      <c r="R73" s="1325"/>
      <c r="S73" s="1325"/>
      <c r="T73" s="1325"/>
      <c r="U73" s="1325"/>
      <c r="V73" s="1325"/>
      <c r="W73" s="1325"/>
      <c r="X73" s="1325"/>
      <c r="Y73" s="1325"/>
      <c r="Z73" s="1325"/>
      <c r="AA73" s="1325"/>
      <c r="AB73" s="1325"/>
      <c r="AC73" s="1325"/>
      <c r="AD73" s="1325"/>
      <c r="AE73" s="1325"/>
      <c r="AF73" s="667"/>
    </row>
    <row r="74" spans="1:32" ht="34.950000000000003" customHeight="1">
      <c r="A74" s="548" t="s">
        <v>347</v>
      </c>
      <c r="B74" s="1340" t="s">
        <v>950</v>
      </c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1325"/>
      <c r="T74" s="1325"/>
      <c r="U74" s="1325"/>
      <c r="V74" s="1325"/>
      <c r="W74" s="1325"/>
      <c r="X74" s="1325"/>
      <c r="Y74" s="1325"/>
      <c r="Z74" s="1325"/>
      <c r="AA74" s="1325"/>
      <c r="AB74" s="1325"/>
      <c r="AC74" s="1325"/>
      <c r="AD74" s="1325"/>
      <c r="AE74" s="1325"/>
      <c r="AF74" s="667"/>
    </row>
    <row r="75" spans="1:32" ht="87" customHeight="1">
      <c r="A75" s="548" t="s">
        <v>348</v>
      </c>
      <c r="B75" s="1340" t="s">
        <v>992</v>
      </c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1325"/>
      <c r="T75" s="1325"/>
      <c r="U75" s="1325"/>
      <c r="V75" s="1325"/>
      <c r="W75" s="1325"/>
      <c r="X75" s="1325"/>
      <c r="Y75" s="1325"/>
      <c r="Z75" s="1325"/>
      <c r="AA75" s="1325"/>
      <c r="AB75" s="1325"/>
      <c r="AC75" s="1325"/>
      <c r="AD75" s="1325"/>
      <c r="AE75" s="1325"/>
      <c r="AF75" s="667"/>
    </row>
    <row r="76" spans="1:32" ht="12.6" customHeight="1">
      <c r="A76" s="548" t="s">
        <v>349</v>
      </c>
      <c r="B76" s="1340" t="s">
        <v>940</v>
      </c>
      <c r="C76" s="1430"/>
      <c r="D76" s="1430"/>
      <c r="E76" s="1430"/>
      <c r="F76" s="1430"/>
      <c r="G76" s="1430"/>
      <c r="H76" s="1430"/>
      <c r="I76" s="1430"/>
      <c r="J76" s="1430"/>
      <c r="K76" s="1430"/>
      <c r="L76" s="1430"/>
      <c r="M76" s="1430"/>
      <c r="N76" s="1430"/>
      <c r="O76" s="1430"/>
      <c r="P76" s="1430"/>
      <c r="Q76" s="1430"/>
      <c r="R76" s="1430"/>
      <c r="S76" s="1430"/>
      <c r="T76" s="1430"/>
      <c r="U76" s="1430"/>
      <c r="V76" s="1430"/>
      <c r="W76" s="1430"/>
      <c r="X76" s="1430"/>
      <c r="Y76" s="1430"/>
      <c r="Z76" s="1430"/>
      <c r="AA76" s="1430"/>
      <c r="AB76" s="1430"/>
      <c r="AC76" s="1430"/>
      <c r="AD76" s="1430"/>
      <c r="AE76" s="1430"/>
      <c r="AF76" s="667"/>
    </row>
    <row r="77" spans="1:32" ht="54.6" customHeight="1">
      <c r="A77" s="548" t="s">
        <v>449</v>
      </c>
      <c r="B77" s="1340" t="s">
        <v>939</v>
      </c>
      <c r="C77" s="1430"/>
      <c r="D77" s="1430"/>
      <c r="E77" s="1430"/>
      <c r="F77" s="1430"/>
      <c r="G77" s="1430"/>
      <c r="H77" s="1430"/>
      <c r="I77" s="1430"/>
      <c r="J77" s="1430"/>
      <c r="K77" s="1430"/>
      <c r="L77" s="1430"/>
      <c r="M77" s="1430"/>
      <c r="N77" s="1430"/>
      <c r="O77" s="1430"/>
      <c r="P77" s="1430"/>
      <c r="Q77" s="1430"/>
      <c r="R77" s="1430"/>
      <c r="S77" s="1430"/>
      <c r="T77" s="1430"/>
      <c r="U77" s="1430"/>
      <c r="V77" s="1430"/>
      <c r="W77" s="1430"/>
      <c r="X77" s="1430"/>
      <c r="Y77" s="1430"/>
      <c r="Z77" s="1430"/>
      <c r="AA77" s="1430"/>
      <c r="AB77" s="1430"/>
      <c r="AC77" s="1430"/>
      <c r="AD77" s="1430"/>
      <c r="AE77" s="1430"/>
      <c r="AF77" s="667"/>
    </row>
    <row r="78" spans="1:32" ht="128.4" customHeight="1">
      <c r="A78" s="548" t="s">
        <v>619</v>
      </c>
      <c r="B78" s="1340" t="s">
        <v>925</v>
      </c>
      <c r="C78" s="1325"/>
      <c r="D78" s="1325"/>
      <c r="E78" s="1325"/>
      <c r="F78" s="1325"/>
      <c r="G78" s="1325"/>
      <c r="H78" s="1325"/>
      <c r="I78" s="1325"/>
      <c r="J78" s="1325"/>
      <c r="K78" s="1325"/>
      <c r="L78" s="1325"/>
      <c r="M78" s="1325"/>
      <c r="N78" s="1325"/>
      <c r="O78" s="1325"/>
      <c r="P78" s="1325"/>
      <c r="Q78" s="1325"/>
      <c r="R78" s="1325"/>
      <c r="S78" s="1325"/>
      <c r="T78" s="1325"/>
      <c r="U78" s="1325"/>
      <c r="V78" s="1325"/>
      <c r="W78" s="1325"/>
      <c r="X78" s="1325"/>
      <c r="Y78" s="1325"/>
      <c r="Z78" s="1325"/>
      <c r="AA78" s="1325"/>
      <c r="AB78" s="1325"/>
      <c r="AC78" s="1325"/>
      <c r="AD78" s="1325"/>
      <c r="AE78" s="1325"/>
      <c r="AF78" s="667"/>
    </row>
    <row r="79" spans="1:32" ht="25.2" customHeight="1">
      <c r="A79" s="548" t="s">
        <v>789</v>
      </c>
      <c r="B79" s="1340" t="s">
        <v>926</v>
      </c>
      <c r="C79" s="1430"/>
      <c r="D79" s="1430"/>
      <c r="E79" s="1430"/>
      <c r="F79" s="1430"/>
      <c r="G79" s="1430"/>
      <c r="H79" s="1430"/>
      <c r="I79" s="1430"/>
      <c r="J79" s="1430"/>
      <c r="K79" s="1430"/>
      <c r="L79" s="1430"/>
      <c r="M79" s="1430"/>
      <c r="N79" s="1430"/>
      <c r="O79" s="1430"/>
      <c r="P79" s="1430"/>
      <c r="Q79" s="1430"/>
      <c r="R79" s="1430"/>
      <c r="S79" s="1430"/>
      <c r="T79" s="1430"/>
      <c r="U79" s="1430"/>
      <c r="V79" s="1430"/>
      <c r="W79" s="1430"/>
      <c r="X79" s="1430"/>
      <c r="Y79" s="1430"/>
      <c r="Z79" s="1430"/>
      <c r="AA79" s="1430"/>
      <c r="AB79" s="1430"/>
      <c r="AC79" s="1430"/>
      <c r="AD79" s="1430"/>
      <c r="AE79" s="1430"/>
      <c r="AF79" s="667"/>
    </row>
    <row r="80" spans="1:32" ht="27" customHeight="1">
      <c r="A80" s="548" t="s">
        <v>788</v>
      </c>
      <c r="B80" s="1340" t="s">
        <v>923</v>
      </c>
      <c r="C80" s="1430"/>
      <c r="D80" s="1430"/>
      <c r="E80" s="1430"/>
      <c r="F80" s="1430"/>
      <c r="G80" s="1430"/>
      <c r="H80" s="1430"/>
      <c r="I80" s="1430"/>
      <c r="J80" s="1430"/>
      <c r="K80" s="1430"/>
      <c r="L80" s="1430"/>
      <c r="M80" s="1430"/>
      <c r="N80" s="1430"/>
      <c r="O80" s="1430"/>
      <c r="P80" s="1430"/>
      <c r="Q80" s="1430"/>
      <c r="R80" s="1430"/>
      <c r="S80" s="1430"/>
      <c r="T80" s="1430"/>
      <c r="U80" s="1430"/>
      <c r="V80" s="1430"/>
      <c r="W80" s="1430"/>
      <c r="X80" s="1430"/>
      <c r="Y80" s="1430"/>
      <c r="Z80" s="1430"/>
      <c r="AA80" s="1430"/>
      <c r="AB80" s="1430"/>
      <c r="AC80" s="1430"/>
      <c r="AD80" s="1430"/>
      <c r="AE80" s="1430"/>
      <c r="AF80" s="667"/>
    </row>
    <row r="81" spans="1:32" ht="15.6" customHeight="1">
      <c r="A81" s="548" t="s">
        <v>787</v>
      </c>
      <c r="B81" s="1340" t="s">
        <v>944</v>
      </c>
      <c r="C81" s="1430"/>
      <c r="D81" s="1430"/>
      <c r="E81" s="1430"/>
      <c r="F81" s="1430"/>
      <c r="G81" s="1430"/>
      <c r="H81" s="1430"/>
      <c r="I81" s="1430"/>
      <c r="J81" s="1430"/>
      <c r="K81" s="1430"/>
      <c r="L81" s="1430"/>
      <c r="M81" s="1430"/>
      <c r="N81" s="1430"/>
      <c r="O81" s="1430"/>
      <c r="P81" s="1430"/>
      <c r="Q81" s="1430"/>
      <c r="R81" s="1430"/>
      <c r="S81" s="1430"/>
      <c r="T81" s="1430"/>
      <c r="U81" s="1430"/>
      <c r="V81" s="1430"/>
      <c r="W81" s="1430"/>
      <c r="X81" s="1430"/>
      <c r="Y81" s="1430"/>
      <c r="Z81" s="1430"/>
      <c r="AA81" s="1430"/>
      <c r="AB81" s="1430"/>
      <c r="AC81" s="1430"/>
      <c r="AD81" s="1430"/>
      <c r="AE81" s="1430"/>
      <c r="AF81" s="667"/>
    </row>
    <row r="82" spans="1:32" ht="15.6" customHeight="1">
      <c r="A82" s="548"/>
      <c r="B82" s="1341" t="s">
        <v>784</v>
      </c>
      <c r="C82" s="1433"/>
      <c r="D82" s="1433"/>
      <c r="E82" s="1433"/>
      <c r="F82" s="1433"/>
      <c r="G82" s="1433"/>
      <c r="H82" s="1433"/>
      <c r="I82" s="1433"/>
      <c r="J82" s="1433"/>
      <c r="K82" s="1433"/>
      <c r="L82" s="1433"/>
      <c r="M82" s="1433"/>
      <c r="N82" s="1433"/>
      <c r="O82" s="1433"/>
      <c r="P82" s="1433"/>
      <c r="Q82" s="1433"/>
      <c r="R82" s="1433"/>
      <c r="S82" s="1433"/>
      <c r="T82" s="1433"/>
      <c r="U82" s="1433"/>
      <c r="V82" s="1433"/>
      <c r="W82" s="1433"/>
      <c r="X82" s="1433"/>
      <c r="Y82" s="1433"/>
      <c r="Z82" s="1433"/>
      <c r="AA82" s="1433"/>
      <c r="AB82" s="1433"/>
      <c r="AC82" s="1433"/>
      <c r="AD82" s="1433"/>
      <c r="AE82" s="1433"/>
      <c r="AF82" s="667"/>
    </row>
    <row r="83" spans="1:32" ht="19.95" customHeight="1">
      <c r="A83" s="548"/>
      <c r="B83" s="1341" t="s">
        <v>783</v>
      </c>
      <c r="C83" s="1433"/>
      <c r="D83" s="1433"/>
      <c r="E83" s="1433"/>
      <c r="F83" s="1433"/>
      <c r="G83" s="1433"/>
      <c r="H83" s="1433"/>
      <c r="I83" s="1433"/>
      <c r="J83" s="1433"/>
      <c r="K83" s="1433"/>
      <c r="L83" s="1433"/>
      <c r="M83" s="1433"/>
      <c r="N83" s="1433"/>
      <c r="O83" s="1433"/>
      <c r="P83" s="1433"/>
      <c r="Q83" s="1433"/>
      <c r="R83" s="1433"/>
      <c r="S83" s="1433"/>
      <c r="T83" s="1433"/>
      <c r="U83" s="1433"/>
      <c r="V83" s="1433"/>
      <c r="W83" s="1433"/>
      <c r="X83" s="1433"/>
      <c r="Y83" s="1433"/>
      <c r="Z83" s="1433"/>
      <c r="AA83" s="1433"/>
      <c r="AB83" s="1433"/>
      <c r="AC83" s="1433"/>
      <c r="AD83" s="1433"/>
      <c r="AE83" s="1433"/>
      <c r="AF83" s="667"/>
    </row>
    <row r="84" spans="1:32" ht="2.4" customHeight="1">
      <c r="A84" s="575"/>
      <c r="B84" s="668"/>
      <c r="C84" s="669"/>
      <c r="D84" s="669"/>
      <c r="E84" s="669"/>
      <c r="F84" s="669"/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7"/>
    </row>
    <row r="85" spans="1:32" ht="13.2" hidden="1" customHeight="1">
      <c r="A85" s="539"/>
      <c r="B85" s="1384"/>
      <c r="C85" s="1385"/>
      <c r="D85" s="1385"/>
      <c r="E85" s="1385"/>
      <c r="F85" s="1385"/>
      <c r="G85" s="1385"/>
      <c r="H85" s="1385"/>
      <c r="I85" s="1385"/>
      <c r="J85" s="1385"/>
      <c r="K85" s="1385"/>
      <c r="L85" s="1385"/>
      <c r="M85" s="1385"/>
      <c r="N85" s="1385"/>
      <c r="O85" s="1385"/>
      <c r="P85" s="1385"/>
      <c r="Q85" s="1385"/>
      <c r="R85" s="1385"/>
      <c r="S85" s="1385"/>
      <c r="T85" s="1385"/>
      <c r="U85" s="1385"/>
      <c r="V85" s="1385"/>
      <c r="W85" s="1385"/>
      <c r="X85" s="1385"/>
      <c r="Y85" s="1385"/>
      <c r="Z85" s="1385"/>
      <c r="AA85" s="1385"/>
      <c r="AB85" s="1385"/>
      <c r="AC85" s="1385"/>
      <c r="AD85" s="1385"/>
      <c r="AE85" s="1385"/>
      <c r="AF85" s="670"/>
    </row>
    <row r="86" spans="1:32" ht="40.200000000000003" customHeight="1">
      <c r="A86" s="536"/>
      <c r="B86" s="536"/>
      <c r="C86" s="536"/>
      <c r="D86" s="536"/>
      <c r="E86" s="536"/>
      <c r="F86" s="536"/>
      <c r="G86" s="537"/>
      <c r="H86" s="537"/>
      <c r="I86" s="537"/>
      <c r="J86" s="537"/>
      <c r="K86" s="537"/>
      <c r="L86" s="537"/>
      <c r="M86" s="537"/>
      <c r="N86" s="537"/>
      <c r="O86" s="537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23" zoomScale="115" zoomScaleNormal="100" zoomScaleSheetLayoutView="115" workbookViewId="0">
      <selection activeCell="A51" sqref="A51:O51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4"/>
    </row>
    <row r="2" spans="1:34" ht="15.75" customHeight="1">
      <c r="A2" s="1435"/>
      <c r="B2" s="1436"/>
      <c r="C2" s="1436"/>
      <c r="D2" s="1436"/>
      <c r="E2" s="1436"/>
      <c r="F2" s="1436"/>
      <c r="G2" s="1436"/>
      <c r="H2" s="1436"/>
      <c r="I2" s="1436"/>
      <c r="J2" s="1436"/>
      <c r="K2" s="1436"/>
      <c r="L2" s="1436"/>
      <c r="M2" s="1436"/>
      <c r="N2" s="1436"/>
      <c r="O2" s="1436"/>
      <c r="P2" s="1436"/>
      <c r="Q2" s="1436"/>
      <c r="R2" s="1436"/>
      <c r="S2" s="1436"/>
      <c r="T2" s="1436"/>
      <c r="U2" s="1436"/>
      <c r="V2" s="1436"/>
      <c r="W2" s="1436"/>
      <c r="X2" s="1436"/>
      <c r="Y2" s="695"/>
      <c r="Z2" s="695"/>
      <c r="AA2" s="695"/>
      <c r="AB2" s="695"/>
      <c r="AC2" s="1437" t="s">
        <v>436</v>
      </c>
      <c r="AD2" s="1438"/>
      <c r="AE2" s="1438"/>
      <c r="AF2" s="1438"/>
      <c r="AG2" s="1439"/>
      <c r="AH2" s="696"/>
    </row>
    <row r="3" spans="1:34" ht="6.75" customHeight="1">
      <c r="A3" s="1440"/>
      <c r="B3" s="1441"/>
      <c r="C3" s="1441"/>
      <c r="D3" s="1441"/>
      <c r="E3" s="1441"/>
      <c r="F3" s="1441"/>
      <c r="G3" s="1441"/>
      <c r="H3" s="1441"/>
      <c r="I3" s="1441"/>
      <c r="J3" s="1441"/>
      <c r="K3" s="1441"/>
      <c r="L3" s="1441"/>
      <c r="M3" s="1441"/>
      <c r="N3" s="1441"/>
      <c r="O3" s="1441"/>
      <c r="P3" s="1441"/>
      <c r="Q3" s="1441"/>
      <c r="R3" s="1441"/>
      <c r="S3" s="1441"/>
      <c r="T3" s="1441"/>
      <c r="U3" s="1441"/>
      <c r="V3" s="1441"/>
      <c r="W3" s="1441"/>
      <c r="X3" s="1441"/>
      <c r="Y3" s="1441"/>
      <c r="Z3" s="1441"/>
      <c r="AA3" s="1441"/>
      <c r="AB3" s="1441"/>
      <c r="AC3" s="1441"/>
      <c r="AD3" s="1441"/>
      <c r="AE3" s="1441"/>
      <c r="AF3" s="1441"/>
      <c r="AG3" s="1441"/>
      <c r="AH3" s="1442"/>
    </row>
    <row r="4" spans="1:34" ht="31.5" customHeight="1">
      <c r="A4" s="1443" t="s">
        <v>887</v>
      </c>
      <c r="B4" s="1444"/>
      <c r="C4" s="1444"/>
      <c r="D4" s="1444"/>
      <c r="E4" s="1444"/>
      <c r="F4" s="1444"/>
      <c r="G4" s="1444"/>
      <c r="H4" s="1444"/>
      <c r="I4" s="1444"/>
      <c r="J4" s="1444"/>
      <c r="K4" s="1444"/>
      <c r="L4" s="1444"/>
      <c r="M4" s="1444"/>
      <c r="N4" s="1444"/>
      <c r="O4" s="1444"/>
      <c r="P4" s="1444"/>
      <c r="Q4" s="1444"/>
      <c r="R4" s="1444"/>
      <c r="S4" s="1444"/>
      <c r="T4" s="1444"/>
      <c r="U4" s="1444"/>
      <c r="V4" s="1444"/>
      <c r="W4" s="1444"/>
      <c r="X4" s="1444"/>
      <c r="Y4" s="1444"/>
      <c r="Z4" s="1444"/>
      <c r="AA4" s="1444"/>
      <c r="AB4" s="1444"/>
      <c r="AC4" s="1444"/>
      <c r="AD4" s="1444"/>
      <c r="AE4" s="1444"/>
      <c r="AF4" s="1444"/>
      <c r="AG4" s="1444"/>
      <c r="AH4" s="1445"/>
    </row>
    <row r="5" spans="1:34" ht="6.75" customHeight="1">
      <c r="A5" s="1446"/>
      <c r="B5" s="1447"/>
      <c r="C5" s="1448"/>
      <c r="D5" s="1448"/>
      <c r="E5" s="1448"/>
      <c r="F5" s="1448"/>
      <c r="G5" s="1448"/>
      <c r="H5" s="1448"/>
      <c r="I5" s="1448"/>
      <c r="J5" s="1448"/>
      <c r="K5" s="1448"/>
      <c r="L5" s="1448"/>
      <c r="M5" s="1448"/>
      <c r="N5" s="1448"/>
      <c r="O5" s="1448"/>
      <c r="P5" s="1448"/>
      <c r="Q5" s="1448"/>
      <c r="R5" s="1448"/>
      <c r="S5" s="1448"/>
      <c r="T5" s="1448"/>
      <c r="U5" s="1448"/>
      <c r="V5" s="1448"/>
      <c r="W5" s="1448"/>
      <c r="X5" s="1448"/>
      <c r="Y5" s="1448"/>
      <c r="Z5" s="1448"/>
      <c r="AA5" s="1448"/>
      <c r="AB5" s="1448"/>
      <c r="AC5" s="1448"/>
      <c r="AD5" s="1448"/>
      <c r="AE5" s="1448"/>
      <c r="AF5" s="1448"/>
      <c r="AG5" s="1448"/>
      <c r="AH5" s="1449"/>
    </row>
    <row r="6" spans="1:34" ht="9.6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1434"/>
      <c r="AE6" s="1434"/>
      <c r="AF6" s="1434"/>
      <c r="AG6" s="1434"/>
      <c r="AH6" s="700"/>
    </row>
    <row r="7" spans="1:34" hidden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701"/>
      <c r="AE7" s="701"/>
      <c r="AF7" s="701"/>
      <c r="AG7" s="701"/>
      <c r="AH7" s="700"/>
    </row>
    <row r="8" spans="1:34" hidden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701"/>
      <c r="AE8" s="701"/>
      <c r="AF8" s="701"/>
      <c r="AG8" s="701"/>
      <c r="AH8" s="700"/>
    </row>
    <row r="9" spans="1:34" ht="15" hidden="1" customHeight="1">
      <c r="A9" s="697"/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9"/>
      <c r="R9" s="699"/>
      <c r="S9" s="699"/>
      <c r="T9" s="699"/>
      <c r="U9" s="699"/>
      <c r="V9" s="699"/>
      <c r="W9" s="699"/>
      <c r="X9" s="702"/>
      <c r="Y9" s="702"/>
      <c r="Z9" s="703"/>
      <c r="AA9" s="703"/>
      <c r="AB9" s="703"/>
      <c r="AC9" s="420"/>
      <c r="AD9" s="420"/>
      <c r="AE9" s="420"/>
      <c r="AF9" s="420"/>
      <c r="AG9" s="420"/>
      <c r="AH9" s="704"/>
    </row>
    <row r="10" spans="1:34" hidden="1">
      <c r="A10" s="697"/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9"/>
      <c r="R10" s="699"/>
      <c r="S10" s="699"/>
      <c r="T10" s="699"/>
      <c r="U10" s="699"/>
      <c r="V10" s="699"/>
      <c r="W10" s="699"/>
      <c r="X10" s="702"/>
      <c r="Y10" s="702"/>
      <c r="Z10" s="703"/>
      <c r="AA10" s="703"/>
      <c r="AB10" s="703"/>
      <c r="AC10" s="703"/>
      <c r="AD10" s="1450"/>
      <c r="AE10" s="1441"/>
      <c r="AF10" s="1441"/>
      <c r="AG10" s="1441"/>
      <c r="AH10" s="704"/>
    </row>
    <row r="11" spans="1:34" hidden="1">
      <c r="A11" s="697"/>
      <c r="B11" s="1451"/>
      <c r="C11" s="1451"/>
      <c r="D11" s="1451"/>
      <c r="E11" s="1451"/>
      <c r="F11" s="1451"/>
      <c r="G11" s="1451"/>
      <c r="H11" s="1451"/>
      <c r="I11" s="1451"/>
      <c r="J11" s="1451"/>
      <c r="K11" s="1451"/>
      <c r="L11" s="1451"/>
      <c r="M11" s="1451"/>
      <c r="N11" s="1451"/>
      <c r="O11" s="1451"/>
      <c r="P11" s="1451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1441"/>
      <c r="AE11" s="1441"/>
      <c r="AF11" s="1441"/>
      <c r="AG11" s="1441"/>
      <c r="AH11" s="700"/>
    </row>
    <row r="12" spans="1:34" ht="60" customHeight="1">
      <c r="A12" s="697"/>
      <c r="B12" s="1452"/>
      <c r="C12" s="1453"/>
      <c r="D12" s="1453"/>
      <c r="E12" s="1453"/>
      <c r="F12" s="1453"/>
      <c r="G12" s="1453"/>
      <c r="H12" s="1453"/>
      <c r="I12" s="1453"/>
      <c r="J12" s="1453"/>
      <c r="K12" s="1453"/>
      <c r="L12" s="1453"/>
      <c r="M12" s="1453"/>
      <c r="N12" s="1453"/>
      <c r="O12" s="1453"/>
      <c r="P12" s="1453"/>
      <c r="Q12" s="1453"/>
      <c r="R12" s="1453"/>
      <c r="S12" s="1453"/>
      <c r="T12" s="1453"/>
      <c r="U12" s="1453"/>
      <c r="V12" s="1453"/>
      <c r="W12" s="1453"/>
      <c r="X12" s="1453"/>
      <c r="Y12" s="1453"/>
      <c r="Z12" s="1453"/>
      <c r="AA12" s="1453"/>
      <c r="AB12" s="1453"/>
      <c r="AC12" s="1453"/>
      <c r="AD12" s="1453"/>
      <c r="AE12" s="1453"/>
      <c r="AF12" s="1453"/>
      <c r="AG12" s="1454"/>
      <c r="AH12" s="700"/>
    </row>
    <row r="13" spans="1:34">
      <c r="A13" s="697"/>
      <c r="B13" s="1455"/>
      <c r="C13" s="1456"/>
      <c r="D13" s="1456"/>
      <c r="E13" s="1456"/>
      <c r="F13" s="1456"/>
      <c r="G13" s="1456"/>
      <c r="H13" s="1456"/>
      <c r="I13" s="1456"/>
      <c r="J13" s="1456"/>
      <c r="K13" s="1456"/>
      <c r="L13" s="1456"/>
      <c r="M13" s="1456"/>
      <c r="N13" s="1456"/>
      <c r="O13" s="1456"/>
      <c r="P13" s="1456"/>
      <c r="Q13" s="1456"/>
      <c r="R13" s="1456"/>
      <c r="S13" s="1456"/>
      <c r="T13" s="1456"/>
      <c r="U13" s="1456"/>
      <c r="V13" s="1456"/>
      <c r="W13" s="1456"/>
      <c r="X13" s="1456"/>
      <c r="Y13" s="1456"/>
      <c r="Z13" s="1456"/>
      <c r="AA13" s="1456"/>
      <c r="AB13" s="1456"/>
      <c r="AC13" s="1456"/>
      <c r="AD13" s="1456"/>
      <c r="AE13" s="1456"/>
      <c r="AF13" s="1456"/>
      <c r="AG13" s="1457"/>
      <c r="AH13" s="700"/>
    </row>
    <row r="14" spans="1:34">
      <c r="A14" s="697"/>
      <c r="B14" s="1458" t="s">
        <v>888</v>
      </c>
      <c r="C14" s="1458"/>
      <c r="D14" s="1458"/>
      <c r="E14" s="1458"/>
      <c r="F14" s="1458"/>
      <c r="G14" s="1458"/>
      <c r="H14" s="1458"/>
      <c r="I14" s="1458"/>
      <c r="J14" s="1458"/>
      <c r="K14" s="1458"/>
      <c r="L14" s="1458"/>
      <c r="M14" s="1458"/>
      <c r="N14" s="1458"/>
      <c r="O14" s="1458"/>
      <c r="P14" s="1458"/>
      <c r="Q14" s="1459"/>
      <c r="R14" s="1459"/>
      <c r="S14" s="1459"/>
      <c r="T14" s="1459"/>
      <c r="U14" s="1459"/>
      <c r="V14" s="1459"/>
      <c r="W14" s="1459"/>
      <c r="X14" s="1459"/>
      <c r="Y14" s="1459"/>
      <c r="Z14" s="1441"/>
      <c r="AA14" s="1441"/>
      <c r="AB14" s="1441"/>
      <c r="AC14" s="1441"/>
      <c r="AD14" s="1441"/>
      <c r="AE14" s="1441"/>
      <c r="AF14" s="1441"/>
      <c r="AG14" s="1441"/>
      <c r="AH14" s="700"/>
    </row>
    <row r="15" spans="1:34" ht="9" customHeight="1">
      <c r="A15" s="697"/>
      <c r="B15" s="1460"/>
      <c r="C15" s="1460"/>
      <c r="D15" s="1460"/>
      <c r="E15" s="1460"/>
      <c r="F15" s="1460"/>
      <c r="G15" s="1460"/>
      <c r="H15" s="1460"/>
      <c r="I15" s="1460"/>
      <c r="J15" s="1460"/>
      <c r="K15" s="1460"/>
      <c r="L15" s="1460"/>
      <c r="M15" s="1460"/>
      <c r="N15" s="1460"/>
      <c r="O15" s="1460"/>
      <c r="P15" s="1460"/>
      <c r="Q15" s="1460"/>
      <c r="R15" s="1460"/>
      <c r="S15" s="1460"/>
      <c r="T15" s="1460"/>
      <c r="U15" s="1460"/>
      <c r="V15" s="1460"/>
      <c r="W15" s="1460"/>
      <c r="X15" s="1460"/>
      <c r="Y15" s="1460"/>
      <c r="Z15" s="1441"/>
      <c r="AA15" s="1441"/>
      <c r="AB15" s="1441"/>
      <c r="AC15" s="1441"/>
      <c r="AD15" s="1441"/>
      <c r="AE15" s="1441"/>
      <c r="AF15" s="1441"/>
      <c r="AG15" s="1441"/>
      <c r="AH15" s="700"/>
    </row>
    <row r="16" spans="1:34" ht="4.95" hidden="1" customHeight="1">
      <c r="A16" s="697"/>
      <c r="B16" s="699"/>
      <c r="C16" s="699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695"/>
      <c r="P16" s="695"/>
      <c r="Q16" s="695"/>
      <c r="R16" s="695"/>
      <c r="S16" s="695"/>
      <c r="T16" s="695"/>
      <c r="U16" s="699"/>
      <c r="V16" s="699"/>
      <c r="W16" s="699"/>
      <c r="X16" s="699"/>
      <c r="Y16" s="695"/>
      <c r="Z16" s="695"/>
      <c r="AA16" s="695"/>
      <c r="AB16" s="695"/>
      <c r="AC16" s="695"/>
      <c r="AD16" s="695"/>
      <c r="AE16" s="695"/>
      <c r="AF16" s="695"/>
      <c r="AG16" s="695"/>
      <c r="AH16" s="700"/>
    </row>
    <row r="17" spans="1:34" ht="0.6" hidden="1" customHeight="1">
      <c r="A17" s="697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695"/>
      <c r="Z17" s="695"/>
      <c r="AA17" s="695"/>
      <c r="AB17" s="695"/>
      <c r="AC17" s="695"/>
      <c r="AD17" s="695"/>
      <c r="AE17" s="695"/>
      <c r="AF17" s="695"/>
      <c r="AG17" s="695"/>
      <c r="AH17" s="700"/>
    </row>
    <row r="18" spans="1:34" hidden="1">
      <c r="A18" s="697"/>
      <c r="B18" s="699"/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699"/>
      <c r="Z18" s="699"/>
      <c r="AA18" s="699"/>
      <c r="AB18" s="699"/>
      <c r="AC18" s="699"/>
      <c r="AD18" s="699"/>
      <c r="AE18" s="699"/>
      <c r="AF18" s="699"/>
      <c r="AG18" s="699"/>
      <c r="AH18" s="700"/>
    </row>
    <row r="19" spans="1:34" hidden="1">
      <c r="A19" s="697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706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699"/>
      <c r="Z19" s="699"/>
      <c r="AA19" s="699"/>
      <c r="AB19" s="699"/>
      <c r="AC19" s="699"/>
      <c r="AD19" s="699"/>
      <c r="AE19" s="699"/>
      <c r="AF19" s="699"/>
      <c r="AG19" s="699"/>
      <c r="AH19" s="700"/>
    </row>
    <row r="20" spans="1:34" hidden="1">
      <c r="A20" s="697"/>
      <c r="B20" s="707"/>
      <c r="C20" s="707"/>
      <c r="D20" s="707"/>
      <c r="E20" s="707"/>
      <c r="F20" s="707"/>
      <c r="G20" s="707"/>
      <c r="H20" s="707"/>
      <c r="I20" s="707"/>
      <c r="J20" s="707"/>
      <c r="K20" s="707"/>
      <c r="L20" s="707"/>
      <c r="M20" s="707"/>
      <c r="N20" s="1461"/>
      <c r="O20" s="1461"/>
      <c r="P20" s="1461"/>
      <c r="Q20" s="1461"/>
      <c r="R20" s="1461"/>
      <c r="S20" s="1461"/>
      <c r="T20" s="1461"/>
      <c r="U20" s="1461"/>
      <c r="V20" s="1461"/>
      <c r="W20" s="1461"/>
      <c r="X20" s="1461"/>
      <c r="Y20" s="1462"/>
      <c r="Z20" s="1462"/>
      <c r="AA20" s="1462"/>
      <c r="AB20" s="1462"/>
      <c r="AC20" s="1462"/>
      <c r="AD20" s="1462"/>
      <c r="AE20" s="1462"/>
      <c r="AF20" s="1462"/>
      <c r="AG20" s="1462"/>
      <c r="AH20" s="700"/>
    </row>
    <row r="21" spans="1:34" ht="18.600000000000001" customHeight="1">
      <c r="A21" s="697"/>
      <c r="B21" s="1461" t="s">
        <v>268</v>
      </c>
      <c r="C21" s="1460"/>
      <c r="D21" s="1460"/>
      <c r="E21" s="1460"/>
      <c r="F21" s="1460"/>
      <c r="G21" s="1460"/>
      <c r="H21" s="1460"/>
      <c r="I21" s="1460"/>
      <c r="J21" s="1460"/>
      <c r="K21" s="1460"/>
      <c r="L21" s="1460"/>
      <c r="M21" s="1460"/>
      <c r="N21" s="1460"/>
      <c r="O21" s="1460"/>
      <c r="P21" s="1460"/>
      <c r="Q21" s="1460"/>
      <c r="R21" s="1460"/>
      <c r="S21" s="1460"/>
      <c r="T21" s="1460"/>
      <c r="U21" s="1460"/>
      <c r="V21" s="1460"/>
      <c r="W21" s="1460"/>
      <c r="X21" s="1460"/>
      <c r="Y21" s="1460"/>
      <c r="Z21" s="1460"/>
      <c r="AA21" s="1460"/>
      <c r="AB21" s="1460"/>
      <c r="AC21" s="1460"/>
      <c r="AD21" s="1460"/>
      <c r="AE21" s="1460"/>
      <c r="AF21" s="1460"/>
      <c r="AG21" s="1460"/>
      <c r="AH21" s="700"/>
    </row>
    <row r="22" spans="1:34" ht="25.95" customHeight="1">
      <c r="A22" s="708"/>
      <c r="B22" s="1466" t="s">
        <v>269</v>
      </c>
      <c r="C22" s="1466"/>
      <c r="D22" s="1466"/>
      <c r="E22" s="1466"/>
      <c r="F22" s="1466"/>
      <c r="G22" s="1466"/>
      <c r="H22" s="1466"/>
      <c r="I22" s="1466"/>
      <c r="J22" s="1466"/>
      <c r="K22" s="1466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700"/>
    </row>
    <row r="23" spans="1:34" ht="12" customHeight="1">
      <c r="A23" s="708"/>
      <c r="B23" s="1466"/>
      <c r="C23" s="1466"/>
      <c r="D23" s="1466"/>
      <c r="E23" s="1466"/>
      <c r="F23" s="1466"/>
      <c r="G23" s="1466"/>
      <c r="H23" s="1466"/>
      <c r="I23" s="1466"/>
      <c r="J23" s="1466"/>
      <c r="K23" s="1466"/>
      <c r="L23" s="1466"/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700"/>
    </row>
    <row r="24" spans="1:34" ht="30.75" customHeight="1">
      <c r="A24" s="709" t="s">
        <v>797</v>
      </c>
      <c r="B24" s="1467" t="s">
        <v>818</v>
      </c>
      <c r="C24" s="1467"/>
      <c r="D24" s="1467"/>
      <c r="E24" s="1467"/>
      <c r="F24" s="1467"/>
      <c r="G24" s="1467"/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700"/>
    </row>
    <row r="25" spans="1:34" ht="32.4" customHeight="1">
      <c r="A25" s="709" t="s">
        <v>224</v>
      </c>
      <c r="B25" s="1467" t="s">
        <v>819</v>
      </c>
      <c r="C25" s="1467"/>
      <c r="D25" s="1467"/>
      <c r="E25" s="1467"/>
      <c r="F25" s="1467"/>
      <c r="G25" s="1467"/>
      <c r="H25" s="1467"/>
      <c r="I25" s="1467"/>
      <c r="J25" s="1467"/>
      <c r="K25" s="1467"/>
      <c r="L25" s="1467"/>
      <c r="M25" s="1467"/>
      <c r="N25" s="1467"/>
      <c r="O25" s="1467"/>
      <c r="P25" s="1467"/>
      <c r="Q25" s="1467"/>
      <c r="R25" s="1467"/>
      <c r="S25" s="1467"/>
      <c r="T25" s="1467"/>
      <c r="U25" s="1467"/>
      <c r="V25" s="1467"/>
      <c r="W25" s="1467"/>
      <c r="X25" s="1467"/>
      <c r="Y25" s="1467"/>
      <c r="Z25" s="1467"/>
      <c r="AA25" s="1467"/>
      <c r="AB25" s="1467"/>
      <c r="AC25" s="1467"/>
      <c r="AD25" s="1467"/>
      <c r="AE25" s="1467"/>
      <c r="AF25" s="1467"/>
      <c r="AG25" s="1467"/>
      <c r="AH25" s="700"/>
    </row>
    <row r="26" spans="1:34" ht="31.2" customHeight="1">
      <c r="A26" s="709" t="s">
        <v>225</v>
      </c>
      <c r="B26" s="1467" t="s">
        <v>905</v>
      </c>
      <c r="C26" s="1467"/>
      <c r="D26" s="1467"/>
      <c r="E26" s="1467"/>
      <c r="F26" s="1467"/>
      <c r="G26" s="1467"/>
      <c r="H26" s="1467"/>
      <c r="I26" s="1467"/>
      <c r="J26" s="1467"/>
      <c r="K26" s="1467"/>
      <c r="L26" s="1467"/>
      <c r="M26" s="1467"/>
      <c r="N26" s="1467"/>
      <c r="O26" s="1467"/>
      <c r="P26" s="1467"/>
      <c r="Q26" s="1467"/>
      <c r="R26" s="1467"/>
      <c r="S26" s="1467"/>
      <c r="T26" s="1467"/>
      <c r="U26" s="1467"/>
      <c r="V26" s="1467"/>
      <c r="W26" s="1467"/>
      <c r="X26" s="1467"/>
      <c r="Y26" s="1467"/>
      <c r="Z26" s="1467"/>
      <c r="AA26" s="1467"/>
      <c r="AB26" s="1467"/>
      <c r="AC26" s="1467"/>
      <c r="AD26" s="1467"/>
      <c r="AE26" s="1467"/>
      <c r="AF26" s="1467"/>
      <c r="AG26" s="1467"/>
      <c r="AH26" s="700"/>
    </row>
    <row r="27" spans="1:34" ht="41.25" customHeight="1">
      <c r="A27" s="709" t="s">
        <v>240</v>
      </c>
      <c r="B27" s="1467" t="s">
        <v>820</v>
      </c>
      <c r="C27" s="1467"/>
      <c r="D27" s="1467"/>
      <c r="E27" s="1467"/>
      <c r="F27" s="1467"/>
      <c r="G27" s="1467"/>
      <c r="H27" s="1467"/>
      <c r="I27" s="1467"/>
      <c r="J27" s="1467"/>
      <c r="K27" s="1467"/>
      <c r="L27" s="1467"/>
      <c r="M27" s="1467"/>
      <c r="N27" s="1467"/>
      <c r="O27" s="1467"/>
      <c r="P27" s="1467"/>
      <c r="Q27" s="1467"/>
      <c r="R27" s="1467"/>
      <c r="S27" s="1467"/>
      <c r="T27" s="1467"/>
      <c r="U27" s="1467"/>
      <c r="V27" s="1467"/>
      <c r="W27" s="1467"/>
      <c r="X27" s="1467"/>
      <c r="Y27" s="1467"/>
      <c r="Z27" s="1467"/>
      <c r="AA27" s="1467"/>
      <c r="AB27" s="1467"/>
      <c r="AC27" s="1467"/>
      <c r="AD27" s="1467"/>
      <c r="AE27" s="1467"/>
      <c r="AF27" s="1467"/>
      <c r="AG27" s="1467"/>
      <c r="AH27" s="700"/>
    </row>
    <row r="28" spans="1:34">
      <c r="A28" s="697"/>
      <c r="B28" s="707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0"/>
    </row>
    <row r="29" spans="1:34" ht="13.5" customHeight="1">
      <c r="A29" s="697"/>
      <c r="B29" s="710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2"/>
      <c r="N29" s="712"/>
      <c r="O29" s="712"/>
      <c r="P29" s="712"/>
      <c r="Q29" s="712"/>
      <c r="R29" s="712"/>
      <c r="S29" s="713"/>
      <c r="T29" s="707"/>
      <c r="U29" s="1469"/>
      <c r="V29" s="1470"/>
      <c r="W29" s="1470"/>
      <c r="X29" s="1470"/>
      <c r="Y29" s="1470"/>
      <c r="Z29" s="1470"/>
      <c r="AA29" s="1470"/>
      <c r="AB29" s="1470"/>
      <c r="AC29" s="1470"/>
      <c r="AD29" s="1470"/>
      <c r="AE29" s="1470"/>
      <c r="AF29" s="1470"/>
      <c r="AG29" s="1471"/>
      <c r="AH29" s="700"/>
    </row>
    <row r="30" spans="1:34" ht="39" customHeight="1">
      <c r="A30" s="697"/>
      <c r="B30" s="714"/>
      <c r="C30" s="1483"/>
      <c r="D30" s="1483"/>
      <c r="E30" s="1483"/>
      <c r="F30" s="1483"/>
      <c r="G30" s="1483"/>
      <c r="H30" s="1483"/>
      <c r="I30" s="1483"/>
      <c r="J30" s="1483"/>
      <c r="K30" s="1483"/>
      <c r="L30" s="1483"/>
      <c r="M30" s="1483"/>
      <c r="N30" s="1483"/>
      <c r="O30" s="1483"/>
      <c r="P30" s="1483"/>
      <c r="Q30" s="1483"/>
      <c r="R30" s="1483"/>
      <c r="S30" s="715"/>
      <c r="T30" s="707"/>
      <c r="U30" s="1472"/>
      <c r="V30" s="1473"/>
      <c r="W30" s="1473"/>
      <c r="X30" s="1473"/>
      <c r="Y30" s="1473"/>
      <c r="Z30" s="1473"/>
      <c r="AA30" s="1473"/>
      <c r="AB30" s="1473"/>
      <c r="AC30" s="1473"/>
      <c r="AD30" s="1473"/>
      <c r="AE30" s="1473"/>
      <c r="AF30" s="1473"/>
      <c r="AG30" s="1474"/>
      <c r="AH30" s="700"/>
    </row>
    <row r="31" spans="1:34" ht="15.9" customHeight="1">
      <c r="A31" s="697"/>
      <c r="B31" s="714"/>
      <c r="C31" s="1483"/>
      <c r="D31" s="1483"/>
      <c r="E31" s="1483"/>
      <c r="F31" s="1483"/>
      <c r="G31" s="1483"/>
      <c r="H31" s="1483"/>
      <c r="I31" s="1483"/>
      <c r="J31" s="1483"/>
      <c r="K31" s="1483"/>
      <c r="L31" s="1483"/>
      <c r="M31" s="1483"/>
      <c r="N31" s="1483"/>
      <c r="O31" s="1483"/>
      <c r="P31" s="1483"/>
      <c r="Q31" s="1483"/>
      <c r="R31" s="1483"/>
      <c r="S31" s="715"/>
      <c r="T31" s="707"/>
      <c r="U31" s="1472"/>
      <c r="V31" s="1473"/>
      <c r="W31" s="1473"/>
      <c r="X31" s="1473"/>
      <c r="Y31" s="1473"/>
      <c r="Z31" s="1473"/>
      <c r="AA31" s="1473"/>
      <c r="AB31" s="1473"/>
      <c r="AC31" s="1473"/>
      <c r="AD31" s="1473"/>
      <c r="AE31" s="1473"/>
      <c r="AF31" s="1473"/>
      <c r="AG31" s="1474"/>
      <c r="AH31" s="700"/>
    </row>
    <row r="32" spans="1:34">
      <c r="A32" s="697"/>
      <c r="B32" s="716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8"/>
      <c r="N32" s="718"/>
      <c r="O32" s="718"/>
      <c r="P32" s="718"/>
      <c r="Q32" s="718"/>
      <c r="R32" s="718"/>
      <c r="S32" s="719"/>
      <c r="T32" s="707"/>
      <c r="U32" s="1475"/>
      <c r="V32" s="1476"/>
      <c r="W32" s="1476"/>
      <c r="X32" s="1476"/>
      <c r="Y32" s="1476"/>
      <c r="Z32" s="1476"/>
      <c r="AA32" s="1476"/>
      <c r="AB32" s="1476"/>
      <c r="AC32" s="1476"/>
      <c r="AD32" s="1476"/>
      <c r="AE32" s="1476"/>
      <c r="AF32" s="1476"/>
      <c r="AG32" s="1477"/>
      <c r="AH32" s="700"/>
    </row>
    <row r="33" spans="1:35" ht="40.5" customHeight="1">
      <c r="A33" s="697"/>
      <c r="B33" s="1468" t="s">
        <v>4</v>
      </c>
      <c r="C33" s="1468"/>
      <c r="D33" s="1468"/>
      <c r="E33" s="1468"/>
      <c r="F33" s="1468"/>
      <c r="G33" s="1468"/>
      <c r="H33" s="1468"/>
      <c r="I33" s="1468"/>
      <c r="J33" s="1468"/>
      <c r="K33" s="1468"/>
      <c r="L33" s="1468"/>
      <c r="M33" s="1468"/>
      <c r="N33" s="1468"/>
      <c r="O33" s="1468"/>
      <c r="P33" s="1468"/>
      <c r="Q33" s="1468"/>
      <c r="R33" s="1468"/>
      <c r="S33" s="1468"/>
      <c r="T33" s="720"/>
      <c r="U33" s="1478" t="s">
        <v>836</v>
      </c>
      <c r="V33" s="1478"/>
      <c r="W33" s="1478"/>
      <c r="X33" s="1478"/>
      <c r="Y33" s="1478"/>
      <c r="Z33" s="1478"/>
      <c r="AA33" s="1478"/>
      <c r="AB33" s="1478"/>
      <c r="AC33" s="1478"/>
      <c r="AD33" s="1478"/>
      <c r="AE33" s="1478"/>
      <c r="AF33" s="1478"/>
      <c r="AG33" s="1478"/>
      <c r="AH33" s="700"/>
    </row>
    <row r="34" spans="1:35" ht="14.25" customHeight="1">
      <c r="A34" s="697"/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721"/>
      <c r="AG34" s="699"/>
      <c r="AH34" s="700"/>
    </row>
    <row r="35" spans="1:35" ht="15" customHeight="1">
      <c r="A35" s="1479" t="s">
        <v>589</v>
      </c>
      <c r="B35" s="1480"/>
      <c r="C35" s="1480"/>
      <c r="D35" s="1480"/>
      <c r="E35" s="1480"/>
      <c r="F35" s="1480"/>
      <c r="G35" s="1480"/>
      <c r="H35" s="1480"/>
      <c r="I35" s="1480"/>
      <c r="J35" s="1480"/>
      <c r="K35" s="1480"/>
      <c r="L35" s="1480"/>
      <c r="M35" s="1480"/>
      <c r="N35" s="1480"/>
      <c r="O35" s="1480"/>
      <c r="P35" s="1480"/>
      <c r="Q35" s="1480"/>
      <c r="R35" s="1480"/>
      <c r="S35" s="1480"/>
      <c r="T35" s="1480"/>
      <c r="U35" s="1480"/>
      <c r="V35" s="1480"/>
      <c r="W35" s="1480"/>
      <c r="X35" s="1480"/>
      <c r="Y35" s="1480"/>
      <c r="Z35" s="1480"/>
      <c r="AA35" s="1480"/>
      <c r="AB35" s="1480"/>
      <c r="AC35" s="1480"/>
      <c r="AD35" s="1480"/>
      <c r="AE35" s="1480"/>
      <c r="AF35" s="1480"/>
      <c r="AG35" s="1480"/>
      <c r="AH35" s="722"/>
      <c r="AI35" s="203"/>
    </row>
    <row r="36" spans="1:35" ht="64.95" customHeight="1">
      <c r="A36" s="1481" t="s">
        <v>911</v>
      </c>
      <c r="B36" s="1482"/>
      <c r="C36" s="1482"/>
      <c r="D36" s="1482"/>
      <c r="E36" s="1482"/>
      <c r="F36" s="1482"/>
      <c r="G36" s="1482"/>
      <c r="H36" s="1482"/>
      <c r="I36" s="1482"/>
      <c r="J36" s="1482"/>
      <c r="K36" s="1482"/>
      <c r="L36" s="1482"/>
      <c r="M36" s="1482"/>
      <c r="N36" s="1482"/>
      <c r="O36" s="1482"/>
      <c r="P36" s="1482"/>
      <c r="Q36" s="1482"/>
      <c r="R36" s="1482"/>
      <c r="S36" s="1482"/>
      <c r="T36" s="1482"/>
      <c r="U36" s="1482"/>
      <c r="V36" s="1482"/>
      <c r="W36" s="1482"/>
      <c r="X36" s="1482"/>
      <c r="Y36" s="1482"/>
      <c r="Z36" s="1482"/>
      <c r="AA36" s="1482"/>
      <c r="AB36" s="1482"/>
      <c r="AC36" s="1482"/>
      <c r="AD36" s="1482"/>
      <c r="AE36" s="1482"/>
      <c r="AF36" s="1482"/>
      <c r="AG36" s="1482"/>
      <c r="AH36" s="723"/>
      <c r="AI36" s="203"/>
    </row>
    <row r="37" spans="1:35" ht="3" customHeight="1">
      <c r="A37" s="1463"/>
      <c r="B37" s="1464"/>
      <c r="C37" s="1464"/>
      <c r="D37" s="1464"/>
      <c r="E37" s="1464"/>
      <c r="F37" s="1464"/>
      <c r="G37" s="1464"/>
      <c r="H37" s="1464"/>
      <c r="I37" s="1464"/>
      <c r="J37" s="1464"/>
      <c r="K37" s="1464"/>
      <c r="L37" s="1464"/>
      <c r="M37" s="1464"/>
      <c r="N37" s="1464"/>
      <c r="O37" s="1464"/>
      <c r="P37" s="1464"/>
      <c r="Q37" s="1464"/>
      <c r="R37" s="1464"/>
      <c r="S37" s="1464"/>
      <c r="T37" s="1464"/>
      <c r="U37" s="1464"/>
      <c r="V37" s="1464"/>
      <c r="W37" s="1464"/>
      <c r="X37" s="1464"/>
      <c r="Y37" s="1464"/>
      <c r="Z37" s="1464"/>
      <c r="AA37" s="1464"/>
      <c r="AB37" s="1464"/>
      <c r="AC37" s="1464"/>
      <c r="AD37" s="1464"/>
      <c r="AE37" s="1464"/>
      <c r="AF37" s="1464"/>
      <c r="AG37" s="1464"/>
      <c r="AH37" s="724"/>
      <c r="AI37" s="203"/>
    </row>
    <row r="38" spans="1:35" ht="6" customHeight="1">
      <c r="A38" s="420"/>
      <c r="B38" s="1465"/>
      <c r="C38" s="1465"/>
      <c r="D38" s="1465"/>
      <c r="E38" s="1465"/>
      <c r="F38" s="1465"/>
      <c r="G38" s="1465"/>
      <c r="H38" s="1465"/>
      <c r="I38" s="1465"/>
      <c r="J38" s="1465"/>
      <c r="K38" s="1465"/>
      <c r="L38" s="1465"/>
      <c r="M38" s="1465"/>
      <c r="N38" s="1465"/>
      <c r="O38" s="1465"/>
      <c r="P38" s="1465"/>
      <c r="Q38" s="1465"/>
      <c r="R38" s="1465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</row>
    <row r="39" spans="1:35" hidden="1">
      <c r="A39" s="420"/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</row>
    <row r="40" spans="1:35" hidden="1">
      <c r="A40" s="420"/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Q109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4" customFormat="1" ht="6.75" customHeight="1">
      <c r="A1" s="573"/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48" ht="13.2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1609" t="s">
        <v>436</v>
      </c>
      <c r="Z2" s="1610"/>
      <c r="AA2" s="1611"/>
      <c r="AB2" s="573"/>
    </row>
    <row r="3" spans="1:48" ht="21.75" customHeight="1">
      <c r="A3" s="1612" t="s">
        <v>823</v>
      </c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12"/>
      <c r="N3" s="1612"/>
      <c r="O3" s="1612"/>
      <c r="P3" s="1612"/>
      <c r="Q3" s="1612"/>
      <c r="R3" s="1612"/>
      <c r="S3" s="1612"/>
      <c r="T3" s="1612"/>
      <c r="U3" s="1612"/>
      <c r="V3" s="1612"/>
      <c r="W3" s="1612"/>
      <c r="X3" s="1612"/>
      <c r="Y3" s="1612"/>
      <c r="Z3" s="1612"/>
      <c r="AA3" s="1612"/>
      <c r="AB3" s="1612"/>
    </row>
    <row r="4" spans="1:48" ht="20.399999999999999" customHeight="1">
      <c r="A4" s="1613" t="s">
        <v>798</v>
      </c>
      <c r="B4" s="1614"/>
      <c r="C4" s="1614"/>
      <c r="D4" s="1614"/>
      <c r="E4" s="1614"/>
      <c r="F4" s="1614"/>
      <c r="G4" s="1614"/>
      <c r="H4" s="1614"/>
      <c r="I4" s="1614"/>
      <c r="J4" s="1614"/>
      <c r="K4" s="1614"/>
      <c r="L4" s="1614"/>
      <c r="M4" s="1614"/>
      <c r="N4" s="1614"/>
      <c r="O4" s="1614"/>
      <c r="P4" s="1614"/>
      <c r="Q4" s="1614"/>
      <c r="R4" s="1614"/>
      <c r="S4" s="1614"/>
      <c r="T4" s="1614"/>
      <c r="U4" s="1614"/>
      <c r="V4" s="1614"/>
      <c r="W4" s="1614"/>
      <c r="X4" s="1614"/>
      <c r="Y4" s="1614"/>
      <c r="Z4" s="1614"/>
      <c r="AA4" s="1614"/>
      <c r="AB4" s="579"/>
    </row>
    <row r="5" spans="1:48" ht="15" customHeight="1">
      <c r="A5" s="1274" t="s">
        <v>799</v>
      </c>
      <c r="B5" s="1274"/>
      <c r="C5" s="1274"/>
      <c r="D5" s="1274"/>
      <c r="E5" s="1274"/>
      <c r="F5" s="1274"/>
      <c r="G5" s="1274"/>
      <c r="H5" s="1274"/>
      <c r="I5" s="1274"/>
      <c r="J5" s="1274"/>
      <c r="K5" s="1274"/>
      <c r="L5" s="1274"/>
      <c r="M5" s="1274"/>
      <c r="N5" s="1274"/>
      <c r="O5" s="1274"/>
      <c r="P5" s="1274"/>
      <c r="Q5" s="1274"/>
      <c r="R5" s="1274"/>
      <c r="S5" s="1274"/>
      <c r="T5" s="1274"/>
      <c r="U5" s="1274"/>
      <c r="V5" s="1274"/>
      <c r="W5" s="1585">
        <v>500000</v>
      </c>
      <c r="X5" s="1586"/>
      <c r="Y5" s="1586"/>
      <c r="Z5" s="1587"/>
      <c r="AA5" s="578" t="s">
        <v>13</v>
      </c>
      <c r="AB5" s="1574" t="str">
        <f ca="1">IF(Z25=0,"","x")</f>
        <v/>
      </c>
      <c r="AE5" s="677">
        <f ca="1">MIN(Z28,Z58,Z86,Z113,Z141)</f>
        <v>0</v>
      </c>
    </row>
    <row r="6" spans="1:48" ht="3" customHeight="1">
      <c r="A6" s="1274"/>
      <c r="B6" s="1274"/>
      <c r="C6" s="1274"/>
      <c r="D6" s="1274"/>
      <c r="E6" s="1274"/>
      <c r="F6" s="1274"/>
      <c r="G6" s="1274"/>
      <c r="H6" s="1274"/>
      <c r="I6" s="1274"/>
      <c r="J6" s="1274"/>
      <c r="K6" s="1274"/>
      <c r="L6" s="1274"/>
      <c r="M6" s="1274"/>
      <c r="N6" s="1274"/>
      <c r="O6" s="1274"/>
      <c r="P6" s="1274"/>
      <c r="Q6" s="1274"/>
      <c r="R6" s="1274"/>
      <c r="S6" s="1274"/>
      <c r="T6" s="1274"/>
      <c r="U6" s="1274"/>
      <c r="V6" s="1274"/>
      <c r="W6" s="1588"/>
      <c r="X6" s="1589"/>
      <c r="Y6" s="1589"/>
      <c r="Z6" s="1590"/>
      <c r="AA6" s="573"/>
      <c r="AB6" s="1575"/>
    </row>
    <row r="7" spans="1:48" ht="24.6" customHeight="1">
      <c r="A7" s="1566" t="s">
        <v>800</v>
      </c>
      <c r="B7" s="1615"/>
      <c r="C7" s="1615"/>
      <c r="D7" s="1615"/>
      <c r="E7" s="1615"/>
      <c r="F7" s="1615"/>
      <c r="G7" s="1615"/>
      <c r="H7" s="1615"/>
      <c r="I7" s="1615"/>
      <c r="J7" s="1615"/>
      <c r="K7" s="1615"/>
      <c r="L7" s="1615"/>
      <c r="M7" s="1615"/>
      <c r="N7" s="1615"/>
      <c r="O7" s="1615"/>
      <c r="P7" s="1615"/>
      <c r="Q7" s="1615"/>
      <c r="R7" s="1615"/>
      <c r="S7" s="1615"/>
      <c r="T7" s="1615"/>
      <c r="U7" s="1615"/>
      <c r="V7" s="1615"/>
      <c r="W7" s="1615"/>
      <c r="X7" s="1615"/>
      <c r="Y7" s="1615"/>
      <c r="Z7" s="1615"/>
      <c r="AA7" s="1615"/>
      <c r="AB7" s="1615"/>
    </row>
    <row r="8" spans="1:48" ht="12" customHeight="1">
      <c r="A8" s="1263" t="s">
        <v>274</v>
      </c>
      <c r="B8" s="1261"/>
      <c r="C8" s="1261"/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  <c r="O8" s="1261"/>
      <c r="P8" s="1261"/>
      <c r="Q8" s="1261"/>
      <c r="R8" s="1261"/>
      <c r="S8" s="1261"/>
      <c r="T8" s="1261"/>
      <c r="U8" s="1261"/>
      <c r="V8" s="1261"/>
      <c r="W8" s="1261"/>
      <c r="X8" s="1261"/>
      <c r="Y8" s="1261"/>
      <c r="Z8" s="1261"/>
      <c r="AA8" s="1261"/>
      <c r="AB8" s="1262"/>
    </row>
    <row r="9" spans="1:48" ht="40.5" customHeight="1">
      <c r="A9" s="1517" t="s">
        <v>272</v>
      </c>
      <c r="B9" s="1517"/>
      <c r="C9" s="1517" t="s">
        <v>226</v>
      </c>
      <c r="D9" s="1517"/>
      <c r="E9" s="1517"/>
      <c r="F9" s="1517" t="s">
        <v>227</v>
      </c>
      <c r="G9" s="1517"/>
      <c r="H9" s="1517"/>
      <c r="I9" s="1517"/>
      <c r="J9" s="1517"/>
      <c r="K9" s="1517" t="s">
        <v>242</v>
      </c>
      <c r="L9" s="1518"/>
      <c r="M9" s="1518"/>
      <c r="N9" s="1518"/>
      <c r="O9" s="1518"/>
      <c r="P9" s="1517" t="s">
        <v>452</v>
      </c>
      <c r="Q9" s="1518"/>
      <c r="R9" s="1518"/>
      <c r="S9" s="1518"/>
      <c r="T9" s="1518"/>
      <c r="U9" s="1518"/>
      <c r="V9" s="1553" t="s">
        <v>228</v>
      </c>
      <c r="W9" s="1553"/>
      <c r="X9" s="1553"/>
      <c r="Y9" s="1553"/>
      <c r="Z9" s="1517" t="s">
        <v>328</v>
      </c>
      <c r="AA9" s="1517"/>
      <c r="AB9" s="1517"/>
    </row>
    <row r="10" spans="1:48" ht="18.75" customHeight="1">
      <c r="A10" s="1510" t="s">
        <v>733</v>
      </c>
      <c r="B10" s="1511"/>
      <c r="C10" s="1511"/>
      <c r="D10" s="1511"/>
      <c r="E10" s="1511"/>
      <c r="F10" s="1511"/>
      <c r="G10" s="1511"/>
      <c r="H10" s="1511"/>
      <c r="I10" s="1511"/>
      <c r="J10" s="1511"/>
      <c r="K10" s="1511"/>
      <c r="L10" s="1511"/>
      <c r="M10" s="1511"/>
      <c r="N10" s="1511"/>
      <c r="O10" s="1511"/>
      <c r="P10" s="1511"/>
      <c r="Q10" s="1511"/>
      <c r="R10" s="1511"/>
      <c r="S10" s="1511"/>
      <c r="T10" s="1511"/>
      <c r="U10" s="1511"/>
      <c r="V10" s="1511"/>
      <c r="W10" s="1511"/>
      <c r="X10" s="1511"/>
      <c r="Y10" s="1511"/>
      <c r="Z10" s="1511"/>
      <c r="AA10" s="1511"/>
      <c r="AB10" s="1512"/>
      <c r="AR10" s="500">
        <f ca="1">MIN(Z28,Z58,Z86,Z113,Z141)</f>
        <v>0</v>
      </c>
    </row>
    <row r="11" spans="1:48" ht="40.5" customHeight="1">
      <c r="A11" s="1596"/>
      <c r="B11" s="1596"/>
      <c r="C11" s="1600"/>
      <c r="D11" s="1600"/>
      <c r="E11" s="1600"/>
      <c r="F11" s="1491"/>
      <c r="G11" s="1491"/>
      <c r="H11" s="1491"/>
      <c r="I11" s="1491"/>
      <c r="J11" s="1491"/>
      <c r="K11" s="1493" t="s">
        <v>734</v>
      </c>
      <c r="L11" s="1493"/>
      <c r="M11" s="1493"/>
      <c r="N11" s="1493"/>
      <c r="O11" s="1493"/>
      <c r="P11" s="1491"/>
      <c r="Q11" s="1491"/>
      <c r="R11" s="1491"/>
      <c r="S11" s="1491"/>
      <c r="T11" s="1491"/>
      <c r="U11" s="1491"/>
      <c r="V11" s="1598"/>
      <c r="W11" s="1599"/>
      <c r="X11" s="1599"/>
      <c r="Y11" s="1599"/>
      <c r="Z11" s="1487"/>
      <c r="AA11" s="1487"/>
      <c r="AB11" s="1487"/>
    </row>
    <row r="12" spans="1:48" s="409" customFormat="1" ht="39" customHeight="1">
      <c r="A12" s="1596"/>
      <c r="B12" s="1596"/>
      <c r="C12" s="1600"/>
      <c r="D12" s="1600"/>
      <c r="E12" s="1600"/>
      <c r="F12" s="1491"/>
      <c r="G12" s="1491"/>
      <c r="H12" s="1491"/>
      <c r="I12" s="1491"/>
      <c r="J12" s="1491"/>
      <c r="K12" s="1497" t="s">
        <v>731</v>
      </c>
      <c r="L12" s="1497"/>
      <c r="M12" s="1497"/>
      <c r="N12" s="1497"/>
      <c r="O12" s="1497"/>
      <c r="P12" s="1491"/>
      <c r="Q12" s="1491"/>
      <c r="R12" s="1491"/>
      <c r="S12" s="1491"/>
      <c r="T12" s="1491"/>
      <c r="U12" s="1491"/>
      <c r="V12" s="1598"/>
      <c r="W12" s="1599"/>
      <c r="X12" s="1599"/>
      <c r="Y12" s="1599"/>
      <c r="Z12" s="1487"/>
      <c r="AA12" s="1487"/>
      <c r="AB12" s="1487"/>
    </row>
    <row r="13" spans="1:48" ht="18.75" customHeight="1">
      <c r="A13" s="1510" t="s">
        <v>859</v>
      </c>
      <c r="B13" s="1511"/>
      <c r="C13" s="1511"/>
      <c r="D13" s="1511"/>
      <c r="E13" s="1511"/>
      <c r="F13" s="1511"/>
      <c r="G13" s="1511"/>
      <c r="H13" s="1511"/>
      <c r="I13" s="1511"/>
      <c r="J13" s="1511"/>
      <c r="K13" s="1511"/>
      <c r="L13" s="1511"/>
      <c r="M13" s="1511"/>
      <c r="N13" s="1511"/>
      <c r="O13" s="1511"/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2"/>
      <c r="AD13" s="529" t="s">
        <v>703</v>
      </c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</row>
    <row r="14" spans="1:48" ht="40.5" customHeight="1">
      <c r="A14" s="1596"/>
      <c r="B14" s="1596"/>
      <c r="C14" s="1600"/>
      <c r="D14" s="1600"/>
      <c r="E14" s="1600"/>
      <c r="F14" s="1491"/>
      <c r="G14" s="1491"/>
      <c r="H14" s="1491"/>
      <c r="I14" s="1491"/>
      <c r="J14" s="1491"/>
      <c r="K14" s="1493" t="s">
        <v>804</v>
      </c>
      <c r="L14" s="1493"/>
      <c r="M14" s="1493"/>
      <c r="N14" s="1493"/>
      <c r="O14" s="1493"/>
      <c r="P14" s="1491"/>
      <c r="Q14" s="1491"/>
      <c r="R14" s="1491"/>
      <c r="S14" s="1491"/>
      <c r="T14" s="1491"/>
      <c r="U14" s="1491"/>
      <c r="V14" s="1598"/>
      <c r="W14" s="1599"/>
      <c r="X14" s="1599"/>
      <c r="Y14" s="1599"/>
      <c r="Z14" s="1487"/>
      <c r="AA14" s="1487"/>
      <c r="AB14" s="1487"/>
      <c r="AD14" s="680" t="s">
        <v>704</v>
      </c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</row>
    <row r="15" spans="1:48" s="409" customFormat="1" ht="40.5" customHeight="1">
      <c r="A15" s="1596"/>
      <c r="B15" s="1596"/>
      <c r="C15" s="1600"/>
      <c r="D15" s="1600"/>
      <c r="E15" s="1600"/>
      <c r="F15" s="1491"/>
      <c r="G15" s="1491"/>
      <c r="H15" s="1491"/>
      <c r="I15" s="1491"/>
      <c r="J15" s="1491"/>
      <c r="K15" s="1497" t="s">
        <v>801</v>
      </c>
      <c r="L15" s="1497"/>
      <c r="M15" s="1497"/>
      <c r="N15" s="1497"/>
      <c r="O15" s="1497"/>
      <c r="P15" s="1491"/>
      <c r="Q15" s="1491"/>
      <c r="R15" s="1491"/>
      <c r="S15" s="1491"/>
      <c r="T15" s="1491"/>
      <c r="U15" s="1491"/>
      <c r="V15" s="1598"/>
      <c r="W15" s="1599"/>
      <c r="X15" s="1599"/>
      <c r="Y15" s="1599"/>
      <c r="Z15" s="1487"/>
      <c r="AA15" s="1487"/>
      <c r="AB15" s="1487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</row>
    <row r="16" spans="1:48" ht="18.75" customHeight="1">
      <c r="A16" s="1602" t="s">
        <v>860</v>
      </c>
      <c r="B16" s="1603"/>
      <c r="C16" s="1603"/>
      <c r="D16" s="1603"/>
      <c r="E16" s="1603"/>
      <c r="F16" s="1603"/>
      <c r="G16" s="1603"/>
      <c r="H16" s="1603"/>
      <c r="I16" s="1603"/>
      <c r="J16" s="1603"/>
      <c r="K16" s="1603"/>
      <c r="L16" s="1603"/>
      <c r="M16" s="1603"/>
      <c r="N16" s="1603"/>
      <c r="O16" s="1603"/>
      <c r="P16" s="1603"/>
      <c r="Q16" s="1603"/>
      <c r="R16" s="1603"/>
      <c r="S16" s="1603"/>
      <c r="T16" s="1603"/>
      <c r="U16" s="1603"/>
      <c r="V16" s="1603"/>
      <c r="W16" s="1603"/>
      <c r="X16" s="1603"/>
      <c r="Y16" s="1603"/>
      <c r="Z16" s="1603"/>
      <c r="AA16" s="1603"/>
      <c r="AB16" s="1604"/>
    </row>
    <row r="17" spans="1:28" ht="40.5" customHeight="1">
      <c r="A17" s="1596" t="s">
        <v>181</v>
      </c>
      <c r="B17" s="1596"/>
      <c r="C17" s="1600" t="s">
        <v>181</v>
      </c>
      <c r="D17" s="1600"/>
      <c r="E17" s="1600"/>
      <c r="F17" s="1491" t="s">
        <v>181</v>
      </c>
      <c r="G17" s="1491"/>
      <c r="H17" s="1491"/>
      <c r="I17" s="1491"/>
      <c r="J17" s="1491"/>
      <c r="K17" s="1493" t="s">
        <v>821</v>
      </c>
      <c r="L17" s="1493"/>
      <c r="M17" s="1493"/>
      <c r="N17" s="1493"/>
      <c r="O17" s="1493"/>
      <c r="P17" s="1601" t="s">
        <v>181</v>
      </c>
      <c r="Q17" s="1601"/>
      <c r="R17" s="1601"/>
      <c r="S17" s="1601"/>
      <c r="T17" s="1601"/>
      <c r="U17" s="1601"/>
      <c r="V17" s="1598"/>
      <c r="W17" s="1599"/>
      <c r="X17" s="1599"/>
      <c r="Y17" s="1599"/>
      <c r="Z17" s="1487"/>
      <c r="AA17" s="1487"/>
      <c r="AB17" s="1487"/>
    </row>
    <row r="18" spans="1:28" s="409" customFormat="1" ht="40.5" customHeight="1">
      <c r="A18" s="1596" t="s">
        <v>181</v>
      </c>
      <c r="B18" s="1596"/>
      <c r="C18" s="1600" t="s">
        <v>181</v>
      </c>
      <c r="D18" s="1600"/>
      <c r="E18" s="1600"/>
      <c r="F18" s="1491" t="s">
        <v>181</v>
      </c>
      <c r="G18" s="1491"/>
      <c r="H18" s="1491"/>
      <c r="I18" s="1491"/>
      <c r="J18" s="1491"/>
      <c r="K18" s="1497" t="s">
        <v>803</v>
      </c>
      <c r="L18" s="1497"/>
      <c r="M18" s="1497"/>
      <c r="N18" s="1497"/>
      <c r="O18" s="1497"/>
      <c r="P18" s="1601" t="s">
        <v>181</v>
      </c>
      <c r="Q18" s="1601"/>
      <c r="R18" s="1601"/>
      <c r="S18" s="1601"/>
      <c r="T18" s="1601"/>
      <c r="U18" s="1601"/>
      <c r="V18" s="1598"/>
      <c r="W18" s="1599"/>
      <c r="X18" s="1599"/>
      <c r="Y18" s="1599"/>
      <c r="Z18" s="1487"/>
      <c r="AA18" s="1487"/>
      <c r="AB18" s="1487"/>
    </row>
    <row r="19" spans="1:28" ht="18.75" customHeight="1">
      <c r="A19" s="1513" t="s">
        <v>861</v>
      </c>
      <c r="B19" s="1513"/>
      <c r="C19" s="1513"/>
      <c r="D19" s="1513"/>
      <c r="E19" s="1513"/>
      <c r="F19" s="1513"/>
      <c r="G19" s="1513"/>
      <c r="H19" s="1513"/>
      <c r="I19" s="1513"/>
      <c r="J19" s="1513"/>
      <c r="K19" s="1513"/>
      <c r="L19" s="1513"/>
      <c r="M19" s="1513"/>
      <c r="N19" s="1513"/>
      <c r="O19" s="1513"/>
      <c r="P19" s="1513"/>
      <c r="Q19" s="1513"/>
      <c r="R19" s="1513"/>
      <c r="S19" s="1513"/>
      <c r="T19" s="1513"/>
      <c r="U19" s="1513"/>
      <c r="V19" s="1513"/>
      <c r="W19" s="1513"/>
      <c r="X19" s="1513"/>
      <c r="Y19" s="1513"/>
      <c r="Z19" s="1513"/>
      <c r="AA19" s="1513"/>
      <c r="AB19" s="1513"/>
    </row>
    <row r="20" spans="1:28" ht="40.5" customHeight="1">
      <c r="A20" s="1596" t="s">
        <v>181</v>
      </c>
      <c r="B20" s="1596"/>
      <c r="C20" s="1600" t="s">
        <v>181</v>
      </c>
      <c r="D20" s="1600"/>
      <c r="E20" s="1600"/>
      <c r="F20" s="1491" t="s">
        <v>181</v>
      </c>
      <c r="G20" s="1491"/>
      <c r="H20" s="1491"/>
      <c r="I20" s="1491"/>
      <c r="J20" s="1491"/>
      <c r="K20" s="1493" t="s">
        <v>802</v>
      </c>
      <c r="L20" s="1493"/>
      <c r="M20" s="1493"/>
      <c r="N20" s="1493"/>
      <c r="O20" s="1493"/>
      <c r="P20" s="1491" t="s">
        <v>181</v>
      </c>
      <c r="Q20" s="1491"/>
      <c r="R20" s="1491"/>
      <c r="S20" s="1491"/>
      <c r="T20" s="1491"/>
      <c r="U20" s="1491"/>
      <c r="V20" s="1598"/>
      <c r="W20" s="1599"/>
      <c r="X20" s="1599"/>
      <c r="Y20" s="1599"/>
      <c r="Z20" s="1487"/>
      <c r="AA20" s="1487"/>
      <c r="AB20" s="1487"/>
    </row>
    <row r="21" spans="1:28" s="409" customFormat="1" ht="40.5" customHeight="1">
      <c r="A21" s="1596" t="s">
        <v>181</v>
      </c>
      <c r="B21" s="1596"/>
      <c r="C21" s="1597"/>
      <c r="D21" s="1597"/>
      <c r="E21" s="1597"/>
      <c r="F21" s="1491" t="s">
        <v>181</v>
      </c>
      <c r="G21" s="1491"/>
      <c r="H21" s="1491"/>
      <c r="I21" s="1491"/>
      <c r="J21" s="1491"/>
      <c r="K21" s="1497" t="s">
        <v>802</v>
      </c>
      <c r="L21" s="1497"/>
      <c r="M21" s="1497"/>
      <c r="N21" s="1497"/>
      <c r="O21" s="1497"/>
      <c r="P21" s="1491" t="s">
        <v>181</v>
      </c>
      <c r="Q21" s="1491"/>
      <c r="R21" s="1491"/>
      <c r="S21" s="1491"/>
      <c r="T21" s="1491"/>
      <c r="U21" s="1491"/>
      <c r="V21" s="1598"/>
      <c r="W21" s="1599"/>
      <c r="X21" s="1599"/>
      <c r="Y21" s="1599"/>
      <c r="Z21" s="1487"/>
      <c r="AA21" s="1487"/>
      <c r="AB21" s="1487"/>
    </row>
    <row r="22" spans="1:28" ht="33.75" customHeight="1">
      <c r="A22" s="495" t="s">
        <v>519</v>
      </c>
      <c r="B22" s="1485" t="s">
        <v>590</v>
      </c>
      <c r="C22" s="1485"/>
      <c r="D22" s="1485"/>
      <c r="E22" s="148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7"/>
      <c r="AA22" s="1487"/>
      <c r="AB22" s="1487"/>
    </row>
    <row r="23" spans="1:28" ht="26.25" customHeight="1">
      <c r="A23" s="540" t="s">
        <v>520</v>
      </c>
      <c r="B23" s="1485" t="s">
        <v>591</v>
      </c>
      <c r="C23" s="1485"/>
      <c r="D23" s="1485"/>
      <c r="E23" s="1485"/>
      <c r="F23" s="1485"/>
      <c r="G23" s="1485"/>
      <c r="H23" s="1485"/>
      <c r="I23" s="1485"/>
      <c r="J23" s="1485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6"/>
      <c r="AA23" s="1486"/>
      <c r="AB23" s="1486"/>
    </row>
    <row r="24" spans="1:28" ht="39.75" customHeight="1">
      <c r="A24" s="540" t="s">
        <v>521</v>
      </c>
      <c r="B24" s="1485" t="s">
        <v>592</v>
      </c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6"/>
      <c r="AA24" s="1486"/>
      <c r="AB24" s="1486"/>
    </row>
    <row r="25" spans="1:28" ht="30" customHeight="1">
      <c r="A25" s="495" t="s">
        <v>544</v>
      </c>
      <c r="B25" s="1274" t="s">
        <v>229</v>
      </c>
      <c r="C25" s="1274"/>
      <c r="D25" s="1274"/>
      <c r="E25" s="1274"/>
      <c r="F25" s="1274"/>
      <c r="G25" s="1274"/>
      <c r="H25" s="1274"/>
      <c r="I25" s="1274"/>
      <c r="J25" s="1274"/>
      <c r="K25" s="1274"/>
      <c r="L25" s="1274"/>
      <c r="M25" s="1274"/>
      <c r="N25" s="1274"/>
      <c r="O25" s="1274"/>
      <c r="P25" s="1274"/>
      <c r="Q25" s="1274"/>
      <c r="R25" s="1274"/>
      <c r="S25" s="1274"/>
      <c r="T25" s="1274"/>
      <c r="U25" s="1274"/>
      <c r="V25" s="1274"/>
      <c r="W25" s="1274"/>
      <c r="X25" s="1274"/>
      <c r="Y25" s="1274"/>
      <c r="Z25" s="1552">
        <f ca="1">SUM(Z11:OFFSET(Razem_BIVA9_115,-1,25))</f>
        <v>0</v>
      </c>
      <c r="AA25" s="1552"/>
      <c r="AB25" s="1552"/>
    </row>
    <row r="26" spans="1:28" ht="14.25" customHeight="1">
      <c r="A26" s="1520" t="s">
        <v>545</v>
      </c>
      <c r="B26" s="1560" t="s">
        <v>453</v>
      </c>
      <c r="C26" s="1561"/>
      <c r="D26" s="1561"/>
      <c r="E26" s="1561"/>
      <c r="F26" s="1561"/>
      <c r="G26" s="1561"/>
      <c r="H26" s="1562"/>
      <c r="I26" s="1533" t="str">
        <f ca="1">IF(Z25&gt;0,"Wpisz wartość kursu EUR do PLN","nd")</f>
        <v>nd</v>
      </c>
      <c r="J26" s="1534"/>
      <c r="K26" s="1535"/>
      <c r="L26" s="228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1539" t="s">
        <v>281</v>
      </c>
      <c r="Z26" s="1541" t="str">
        <f ca="1">IF(Z25=0,"",W5-Z25)</f>
        <v/>
      </c>
      <c r="AA26" s="1542"/>
      <c r="AB26" s="1543"/>
    </row>
    <row r="27" spans="1:28" ht="14.25" customHeight="1">
      <c r="A27" s="1521"/>
      <c r="B27" s="1563"/>
      <c r="C27" s="934"/>
      <c r="D27" s="934"/>
      <c r="E27" s="934"/>
      <c r="F27" s="934"/>
      <c r="G27" s="934"/>
      <c r="H27" s="1564"/>
      <c r="I27" s="1533"/>
      <c r="J27" s="1534"/>
      <c r="K27" s="1535"/>
      <c r="L27" s="1547" t="s">
        <v>280</v>
      </c>
      <c r="M27" s="1548"/>
      <c r="N27" s="1591"/>
      <c r="O27" s="1592"/>
      <c r="P27" s="1592"/>
      <c r="Q27" s="1592"/>
      <c r="R27" s="1592"/>
      <c r="S27" s="1592"/>
      <c r="T27" s="1592"/>
      <c r="U27" s="1592"/>
      <c r="V27" s="1592"/>
      <c r="W27" s="1593"/>
      <c r="Y27" s="1540"/>
      <c r="Z27" s="1544"/>
      <c r="AA27" s="1545"/>
      <c r="AB27" s="1546"/>
    </row>
    <row r="28" spans="1:28" ht="26.25" customHeight="1">
      <c r="A28" s="1522"/>
      <c r="B28" s="1565"/>
      <c r="C28" s="1566"/>
      <c r="D28" s="1566"/>
      <c r="E28" s="1566"/>
      <c r="F28" s="1566"/>
      <c r="G28" s="1566"/>
      <c r="H28" s="1567"/>
      <c r="I28" s="1536"/>
      <c r="J28" s="1537"/>
      <c r="K28" s="1538"/>
      <c r="L28" s="1549"/>
      <c r="M28" s="1550"/>
      <c r="N28" s="1551" t="s">
        <v>115</v>
      </c>
      <c r="O28" s="1551"/>
      <c r="P28" s="1551"/>
      <c r="Q28" s="1551"/>
      <c r="R28" s="1551"/>
      <c r="S28" s="1551"/>
      <c r="T28" s="1551"/>
      <c r="U28" s="1551"/>
      <c r="V28" s="1551"/>
      <c r="W28" s="1551"/>
      <c r="X28" s="230"/>
      <c r="Y28" s="583" t="s">
        <v>10</v>
      </c>
      <c r="Z28" s="1552" t="str">
        <f ca="1">IF(Z25=0,"",Z26*I26)</f>
        <v/>
      </c>
      <c r="AA28" s="1552"/>
      <c r="AB28" s="1552"/>
    </row>
    <row r="29" spans="1:28" ht="2.25" customHeight="1">
      <c r="A29" s="231"/>
      <c r="B29" s="232"/>
      <c r="C29" s="232"/>
      <c r="D29" s="232"/>
      <c r="E29" s="232"/>
      <c r="F29" s="232"/>
      <c r="G29" s="233"/>
      <c r="H29" s="233"/>
      <c r="I29" s="233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6"/>
      <c r="V29" s="233"/>
      <c r="W29" s="225"/>
      <c r="X29" s="225"/>
      <c r="Y29" s="225"/>
      <c r="Z29" s="225"/>
      <c r="AA29" s="225"/>
      <c r="AB29" s="225"/>
    </row>
    <row r="30" spans="1:28" ht="85.95" customHeight="1">
      <c r="A30" s="1594" t="s">
        <v>906</v>
      </c>
      <c r="B30" s="1595"/>
      <c r="C30" s="1595"/>
      <c r="D30" s="1595"/>
      <c r="E30" s="1595"/>
      <c r="F30" s="1595"/>
      <c r="G30" s="1595"/>
      <c r="H30" s="1595"/>
      <c r="I30" s="1595"/>
      <c r="J30" s="1595"/>
      <c r="K30" s="1595"/>
      <c r="L30" s="1595"/>
      <c r="M30" s="1595"/>
      <c r="N30" s="1595"/>
      <c r="O30" s="1595"/>
      <c r="P30" s="1595"/>
      <c r="Q30" s="1595"/>
      <c r="R30" s="1595"/>
      <c r="S30" s="1595"/>
      <c r="T30" s="1595"/>
      <c r="U30" s="1595"/>
      <c r="V30" s="1595"/>
      <c r="W30" s="1595"/>
      <c r="X30" s="1595"/>
      <c r="Y30" s="1595"/>
      <c r="Z30" s="1595"/>
      <c r="AA30" s="1595"/>
      <c r="AB30" s="1595"/>
    </row>
    <row r="31" spans="1:28" s="454" customFormat="1" ht="2.25" customHeight="1">
      <c r="A31" s="585"/>
      <c r="B31" s="224"/>
      <c r="C31" s="224"/>
      <c r="D31" s="224"/>
      <c r="E31" s="224"/>
      <c r="F31" s="224"/>
      <c r="G31" s="225"/>
      <c r="H31" s="225"/>
      <c r="I31" s="225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37"/>
      <c r="U31" s="82"/>
      <c r="V31" s="225"/>
      <c r="W31" s="225"/>
      <c r="X31" s="225"/>
      <c r="Y31" s="225"/>
      <c r="Z31" s="225"/>
      <c r="AA31" s="225"/>
      <c r="AB31" s="225"/>
    </row>
    <row r="32" spans="1:28" s="454" customFormat="1" ht="4.5" customHeight="1">
      <c r="A32" s="585"/>
      <c r="B32" s="224"/>
      <c r="C32" s="224"/>
      <c r="D32" s="224"/>
      <c r="E32" s="224"/>
      <c r="F32" s="224"/>
      <c r="G32" s="225"/>
      <c r="H32" s="225"/>
      <c r="I32" s="225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37"/>
      <c r="U32" s="82"/>
      <c r="V32" s="225"/>
      <c r="W32" s="225"/>
      <c r="X32" s="225"/>
      <c r="Y32" s="225"/>
      <c r="Z32" s="225"/>
      <c r="AA32" s="225"/>
      <c r="AB32" s="225"/>
    </row>
    <row r="33" spans="1:30" s="454" customFormat="1" ht="6" customHeight="1">
      <c r="A33" s="585"/>
      <c r="B33" s="224"/>
      <c r="C33" s="224"/>
      <c r="D33" s="224"/>
      <c r="E33" s="224"/>
      <c r="F33" s="224"/>
      <c r="G33" s="225"/>
      <c r="H33" s="225"/>
      <c r="I33" s="225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37"/>
      <c r="U33" s="82"/>
      <c r="V33" s="225"/>
      <c r="W33" s="225"/>
      <c r="X33" s="225"/>
      <c r="Y33" s="225"/>
      <c r="Z33" s="225"/>
      <c r="AA33" s="225"/>
      <c r="AB33" s="225"/>
    </row>
    <row r="34" spans="1:30" ht="15" customHeight="1">
      <c r="A34" s="1274" t="s">
        <v>522</v>
      </c>
      <c r="B34" s="1274"/>
      <c r="C34" s="1274"/>
      <c r="D34" s="1274"/>
      <c r="E34" s="1274"/>
      <c r="F34" s="1274"/>
      <c r="G34" s="1274"/>
      <c r="H34" s="1274"/>
      <c r="I34" s="1274"/>
      <c r="J34" s="1274"/>
      <c r="K34" s="1274"/>
      <c r="L34" s="1274"/>
      <c r="M34" s="1274"/>
      <c r="N34" s="1274"/>
      <c r="O34" s="1274"/>
      <c r="P34" s="1274"/>
      <c r="Q34" s="1274"/>
      <c r="R34" s="1274"/>
      <c r="S34" s="1274"/>
      <c r="T34" s="1274"/>
      <c r="U34" s="1274"/>
      <c r="V34" s="1274"/>
      <c r="W34" s="1585">
        <v>200000</v>
      </c>
      <c r="X34" s="1586"/>
      <c r="Y34" s="1586"/>
      <c r="Z34" s="1587"/>
      <c r="AA34" s="578" t="s">
        <v>13</v>
      </c>
      <c r="AB34" s="1574" t="str">
        <f>IF(Z55=0,"","x")</f>
        <v/>
      </c>
    </row>
    <row r="35" spans="1:30" ht="3" customHeight="1">
      <c r="A35" s="1274"/>
      <c r="B35" s="1274"/>
      <c r="C35" s="1274"/>
      <c r="D35" s="1274"/>
      <c r="E35" s="1274"/>
      <c r="F35" s="1274"/>
      <c r="G35" s="1274"/>
      <c r="H35" s="1274"/>
      <c r="I35" s="1274"/>
      <c r="J35" s="1274"/>
      <c r="K35" s="1274"/>
      <c r="L35" s="1274"/>
      <c r="M35" s="1274"/>
      <c r="N35" s="1274"/>
      <c r="O35" s="1274"/>
      <c r="P35" s="1274"/>
      <c r="Q35" s="1274"/>
      <c r="R35" s="1274"/>
      <c r="S35" s="1274"/>
      <c r="T35" s="1274"/>
      <c r="U35" s="1274"/>
      <c r="V35" s="1274"/>
      <c r="W35" s="1588"/>
      <c r="X35" s="1589"/>
      <c r="Y35" s="1589"/>
      <c r="Z35" s="1590"/>
      <c r="AA35" s="573"/>
      <c r="AB35" s="1575"/>
    </row>
    <row r="36" spans="1:30" ht="22.5" customHeight="1">
      <c r="A36" s="1412" t="s">
        <v>523</v>
      </c>
      <c r="B36" s="1412"/>
      <c r="C36" s="1412"/>
      <c r="D36" s="1412"/>
      <c r="E36" s="1412"/>
      <c r="F36" s="1412"/>
      <c r="G36" s="1412"/>
      <c r="H36" s="1412"/>
      <c r="I36" s="1412"/>
      <c r="J36" s="1412"/>
      <c r="K36" s="1412"/>
      <c r="L36" s="1412"/>
      <c r="M36" s="1412"/>
      <c r="N36" s="1412"/>
      <c r="O36" s="1412"/>
      <c r="P36" s="1412"/>
      <c r="Q36" s="1412"/>
      <c r="R36" s="1412"/>
      <c r="S36" s="1412"/>
      <c r="T36" s="1412"/>
      <c r="U36" s="1412"/>
      <c r="V36" s="1412"/>
      <c r="W36" s="1412"/>
      <c r="X36" s="1412"/>
      <c r="Y36" s="1412"/>
      <c r="Z36" s="1412"/>
      <c r="AA36" s="1412"/>
      <c r="AB36" s="1412"/>
    </row>
    <row r="37" spans="1:30" ht="3" customHeight="1">
      <c r="A37" s="559"/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227"/>
    </row>
    <row r="38" spans="1:30" ht="18.75" customHeight="1">
      <c r="A38" s="1263" t="s">
        <v>274</v>
      </c>
      <c r="B38" s="1261"/>
      <c r="C38" s="126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  <c r="O38" s="1261"/>
      <c r="P38" s="1261"/>
      <c r="Q38" s="1261"/>
      <c r="R38" s="1261"/>
      <c r="S38" s="1261"/>
      <c r="T38" s="1261"/>
      <c r="U38" s="1261"/>
      <c r="V38" s="1261"/>
      <c r="W38" s="1261"/>
      <c r="X38" s="1261"/>
      <c r="Y38" s="1261"/>
      <c r="Z38" s="1261"/>
      <c r="AA38" s="1261"/>
      <c r="AB38" s="1262"/>
    </row>
    <row r="39" spans="1:30" ht="38.25" customHeight="1">
      <c r="A39" s="1517" t="s">
        <v>272</v>
      </c>
      <c r="B39" s="1517"/>
      <c r="C39" s="1517" t="s">
        <v>226</v>
      </c>
      <c r="D39" s="1517"/>
      <c r="E39" s="1517"/>
      <c r="F39" s="1517" t="s">
        <v>227</v>
      </c>
      <c r="G39" s="1517"/>
      <c r="H39" s="1517"/>
      <c r="I39" s="1517"/>
      <c r="J39" s="1517"/>
      <c r="K39" s="1517" t="s">
        <v>242</v>
      </c>
      <c r="L39" s="1518"/>
      <c r="M39" s="1518"/>
      <c r="N39" s="1518"/>
      <c r="O39" s="1518"/>
      <c r="P39" s="1517" t="s">
        <v>452</v>
      </c>
      <c r="Q39" s="1518"/>
      <c r="R39" s="1518"/>
      <c r="S39" s="1518"/>
      <c r="T39" s="1518"/>
      <c r="U39" s="1518"/>
      <c r="V39" s="1553" t="s">
        <v>228</v>
      </c>
      <c r="W39" s="1553"/>
      <c r="X39" s="1553"/>
      <c r="Y39" s="1553"/>
      <c r="Z39" s="1517" t="s">
        <v>328</v>
      </c>
      <c r="AA39" s="1517"/>
      <c r="AB39" s="1517"/>
    </row>
    <row r="40" spans="1:30" ht="18.75" customHeight="1">
      <c r="A40" s="1513" t="s">
        <v>735</v>
      </c>
      <c r="B40" s="1513"/>
      <c r="C40" s="1513"/>
      <c r="D40" s="1513"/>
      <c r="E40" s="1513"/>
      <c r="F40" s="1513"/>
      <c r="G40" s="1513"/>
      <c r="H40" s="1513"/>
      <c r="I40" s="1513"/>
      <c r="J40" s="1513"/>
      <c r="K40" s="1513"/>
      <c r="L40" s="1513"/>
      <c r="M40" s="1513"/>
      <c r="N40" s="1513"/>
      <c r="O40" s="1513"/>
      <c r="P40" s="1513"/>
      <c r="Q40" s="1513"/>
      <c r="R40" s="1513"/>
      <c r="S40" s="1513"/>
      <c r="T40" s="1513"/>
      <c r="U40" s="1513"/>
      <c r="V40" s="1513"/>
      <c r="W40" s="1513"/>
      <c r="X40" s="1513"/>
      <c r="Y40" s="1513"/>
      <c r="Z40" s="1513"/>
      <c r="AA40" s="1513"/>
      <c r="AB40" s="1513"/>
    </row>
    <row r="41" spans="1:30" ht="42" customHeight="1">
      <c r="A41" s="1491" t="s">
        <v>181</v>
      </c>
      <c r="B41" s="1491"/>
      <c r="C41" s="1496" t="s">
        <v>181</v>
      </c>
      <c r="D41" s="1496"/>
      <c r="E41" s="1496"/>
      <c r="F41" s="1491" t="s">
        <v>181</v>
      </c>
      <c r="G41" s="1491"/>
      <c r="H41" s="1491"/>
      <c r="I41" s="1491"/>
      <c r="J41" s="1491"/>
      <c r="K41" s="1493" t="s">
        <v>732</v>
      </c>
      <c r="L41" s="1493"/>
      <c r="M41" s="1493"/>
      <c r="N41" s="1493"/>
      <c r="O41" s="1493"/>
      <c r="P41" s="1491" t="s">
        <v>181</v>
      </c>
      <c r="Q41" s="1491"/>
      <c r="R41" s="1491"/>
      <c r="S41" s="1491"/>
      <c r="T41" s="1491"/>
      <c r="U41" s="1491"/>
      <c r="V41" s="1494"/>
      <c r="W41" s="1495"/>
      <c r="X41" s="1495"/>
      <c r="Y41" s="1495"/>
      <c r="Z41" s="1487"/>
      <c r="AA41" s="1487"/>
      <c r="AB41" s="1487"/>
    </row>
    <row r="42" spans="1:30" s="409" customFormat="1" ht="42" customHeight="1">
      <c r="A42" s="1491"/>
      <c r="B42" s="1491"/>
      <c r="C42" s="1496"/>
      <c r="D42" s="1496"/>
      <c r="E42" s="1496"/>
      <c r="F42" s="1491"/>
      <c r="G42" s="1491"/>
      <c r="H42" s="1491"/>
      <c r="I42" s="1491"/>
      <c r="J42" s="1491"/>
      <c r="K42" s="1497" t="s">
        <v>732</v>
      </c>
      <c r="L42" s="1497"/>
      <c r="M42" s="1497"/>
      <c r="N42" s="1497"/>
      <c r="O42" s="1497"/>
      <c r="P42" s="1491"/>
      <c r="Q42" s="1491"/>
      <c r="R42" s="1491"/>
      <c r="S42" s="1491"/>
      <c r="T42" s="1491"/>
      <c r="U42" s="1491"/>
      <c r="V42" s="1494"/>
      <c r="W42" s="1495"/>
      <c r="X42" s="1495"/>
      <c r="Y42" s="1495"/>
      <c r="Z42" s="1487"/>
      <c r="AA42" s="1487"/>
      <c r="AB42" s="1487"/>
    </row>
    <row r="43" spans="1:30" ht="18" customHeight="1">
      <c r="A43" s="1510" t="s">
        <v>862</v>
      </c>
      <c r="B43" s="1511"/>
      <c r="C43" s="1511"/>
      <c r="D43" s="1511"/>
      <c r="E43" s="1511"/>
      <c r="F43" s="1511"/>
      <c r="G43" s="1511"/>
      <c r="H43" s="1511"/>
      <c r="I43" s="1511"/>
      <c r="J43" s="1511"/>
      <c r="K43" s="1511"/>
      <c r="L43" s="1511"/>
      <c r="M43" s="1511"/>
      <c r="N43" s="1511"/>
      <c r="O43" s="1511"/>
      <c r="P43" s="1511"/>
      <c r="Q43" s="1511"/>
      <c r="R43" s="1511"/>
      <c r="S43" s="1511"/>
      <c r="T43" s="1511"/>
      <c r="U43" s="1511"/>
      <c r="V43" s="1511"/>
      <c r="W43" s="1511"/>
      <c r="X43" s="1511"/>
      <c r="Y43" s="1511"/>
      <c r="Z43" s="1511"/>
      <c r="AA43" s="1511"/>
      <c r="AB43" s="1512"/>
      <c r="AD43" s="529" t="s">
        <v>703</v>
      </c>
    </row>
    <row r="44" spans="1:30" ht="42" customHeight="1">
      <c r="A44" s="1491"/>
      <c r="B44" s="1491"/>
      <c r="C44" s="1496"/>
      <c r="D44" s="1496"/>
      <c r="E44" s="1496"/>
      <c r="F44" s="1491"/>
      <c r="G44" s="1491"/>
      <c r="H44" s="1491"/>
      <c r="I44" s="1491"/>
      <c r="J44" s="1491"/>
      <c r="K44" s="1493" t="s">
        <v>805</v>
      </c>
      <c r="L44" s="1493"/>
      <c r="M44" s="1493"/>
      <c r="N44" s="1493"/>
      <c r="O44" s="1493"/>
      <c r="P44" s="1491"/>
      <c r="Q44" s="1491"/>
      <c r="R44" s="1491"/>
      <c r="S44" s="1491"/>
      <c r="T44" s="1491"/>
      <c r="U44" s="1491"/>
      <c r="V44" s="1494"/>
      <c r="W44" s="1495"/>
      <c r="X44" s="1495"/>
      <c r="Y44" s="1495"/>
      <c r="Z44" s="1487"/>
      <c r="AA44" s="1487"/>
      <c r="AB44" s="1487"/>
      <c r="AD44" s="527" t="s">
        <v>704</v>
      </c>
    </row>
    <row r="45" spans="1:30" s="409" customFormat="1" ht="42" customHeight="1">
      <c r="A45" s="1491"/>
      <c r="B45" s="1491"/>
      <c r="C45" s="1496"/>
      <c r="D45" s="1496"/>
      <c r="E45" s="1496"/>
      <c r="F45" s="1491"/>
      <c r="G45" s="1491"/>
      <c r="H45" s="1491"/>
      <c r="I45" s="1491"/>
      <c r="J45" s="1491"/>
      <c r="K45" s="1497" t="s">
        <v>806</v>
      </c>
      <c r="L45" s="1497"/>
      <c r="M45" s="1497"/>
      <c r="N45" s="1497"/>
      <c r="O45" s="1497"/>
      <c r="P45" s="1491"/>
      <c r="Q45" s="1491"/>
      <c r="R45" s="1491"/>
      <c r="S45" s="1491"/>
      <c r="T45" s="1491"/>
      <c r="U45" s="1491"/>
      <c r="V45" s="1494"/>
      <c r="W45" s="1495"/>
      <c r="X45" s="1495"/>
      <c r="Y45" s="1495"/>
      <c r="Z45" s="1487"/>
      <c r="AA45" s="1487"/>
      <c r="AB45" s="1487"/>
    </row>
    <row r="46" spans="1:30" ht="18.75" customHeight="1">
      <c r="A46" s="1488" t="s">
        <v>863</v>
      </c>
      <c r="B46" s="1489"/>
      <c r="C46" s="1489"/>
      <c r="D46" s="1489"/>
      <c r="E46" s="1489"/>
      <c r="F46" s="1489"/>
      <c r="G46" s="1489"/>
      <c r="H46" s="1489"/>
      <c r="I46" s="1489"/>
      <c r="J46" s="1489"/>
      <c r="K46" s="1489"/>
      <c r="L46" s="1489"/>
      <c r="M46" s="1489"/>
      <c r="N46" s="1489"/>
      <c r="O46" s="1489"/>
      <c r="P46" s="1489"/>
      <c r="Q46" s="1489"/>
      <c r="R46" s="1489"/>
      <c r="S46" s="1489"/>
      <c r="T46" s="1489"/>
      <c r="U46" s="1489"/>
      <c r="V46" s="1489"/>
      <c r="W46" s="1489"/>
      <c r="X46" s="1489"/>
      <c r="Y46" s="1489"/>
      <c r="Z46" s="1489"/>
      <c r="AA46" s="1489"/>
      <c r="AB46" s="1490"/>
    </row>
    <row r="47" spans="1:30" ht="42" customHeight="1">
      <c r="A47" s="1491" t="s">
        <v>181</v>
      </c>
      <c r="B47" s="1491"/>
      <c r="C47" s="1496" t="s">
        <v>181</v>
      </c>
      <c r="D47" s="1496"/>
      <c r="E47" s="1496"/>
      <c r="F47" s="1491" t="s">
        <v>181</v>
      </c>
      <c r="G47" s="1491"/>
      <c r="H47" s="1491"/>
      <c r="I47" s="1491"/>
      <c r="J47" s="1491"/>
      <c r="K47" s="1493" t="s">
        <v>807</v>
      </c>
      <c r="L47" s="1493"/>
      <c r="M47" s="1493"/>
      <c r="N47" s="1493"/>
      <c r="O47" s="1493"/>
      <c r="P47" s="1491" t="s">
        <v>181</v>
      </c>
      <c r="Q47" s="1491"/>
      <c r="R47" s="1491"/>
      <c r="S47" s="1491"/>
      <c r="T47" s="1491"/>
      <c r="U47" s="1491"/>
      <c r="V47" s="1494"/>
      <c r="W47" s="1495"/>
      <c r="X47" s="1495"/>
      <c r="Y47" s="1495"/>
      <c r="Z47" s="1487"/>
      <c r="AA47" s="1487"/>
      <c r="AB47" s="1487"/>
    </row>
    <row r="48" spans="1:30" s="409" customFormat="1" ht="42" customHeight="1">
      <c r="A48" s="1491" t="s">
        <v>181</v>
      </c>
      <c r="B48" s="1491"/>
      <c r="C48" s="1496" t="s">
        <v>181</v>
      </c>
      <c r="D48" s="1496"/>
      <c r="E48" s="1496"/>
      <c r="F48" s="1491" t="s">
        <v>181</v>
      </c>
      <c r="G48" s="1491"/>
      <c r="H48" s="1491"/>
      <c r="I48" s="1491"/>
      <c r="J48" s="1491"/>
      <c r="K48" s="1497" t="s">
        <v>803</v>
      </c>
      <c r="L48" s="1497"/>
      <c r="M48" s="1497"/>
      <c r="N48" s="1497"/>
      <c r="O48" s="1497"/>
      <c r="P48" s="1491" t="s">
        <v>181</v>
      </c>
      <c r="Q48" s="1491"/>
      <c r="R48" s="1491"/>
      <c r="S48" s="1491"/>
      <c r="T48" s="1491"/>
      <c r="U48" s="1491"/>
      <c r="V48" s="1494"/>
      <c r="W48" s="1495"/>
      <c r="X48" s="1495"/>
      <c r="Y48" s="1495"/>
      <c r="Z48" s="1487"/>
      <c r="AA48" s="1487"/>
      <c r="AB48" s="1487"/>
    </row>
    <row r="49" spans="1:28" ht="18.75" customHeight="1">
      <c r="A49" s="1513" t="s">
        <v>864</v>
      </c>
      <c r="B49" s="1513"/>
      <c r="C49" s="1513"/>
      <c r="D49" s="1513"/>
      <c r="E49" s="1513"/>
      <c r="F49" s="1513"/>
      <c r="G49" s="1513"/>
      <c r="H49" s="1513"/>
      <c r="I49" s="1513"/>
      <c r="J49" s="1513"/>
      <c r="K49" s="1513"/>
      <c r="L49" s="1513"/>
      <c r="M49" s="1513"/>
      <c r="N49" s="1513"/>
      <c r="O49" s="1513"/>
      <c r="P49" s="1513"/>
      <c r="Q49" s="1513"/>
      <c r="R49" s="1513"/>
      <c r="S49" s="1513"/>
      <c r="T49" s="1513"/>
      <c r="U49" s="1513"/>
      <c r="V49" s="1513"/>
      <c r="W49" s="1513"/>
      <c r="X49" s="1513"/>
      <c r="Y49" s="1513"/>
      <c r="Z49" s="1513"/>
      <c r="AA49" s="1513"/>
      <c r="AB49" s="1513"/>
    </row>
    <row r="50" spans="1:28" ht="42" customHeight="1">
      <c r="A50" s="1491" t="s">
        <v>181</v>
      </c>
      <c r="B50" s="1491"/>
      <c r="C50" s="1496" t="s">
        <v>181</v>
      </c>
      <c r="D50" s="1496"/>
      <c r="E50" s="1496"/>
      <c r="F50" s="1491" t="s">
        <v>181</v>
      </c>
      <c r="G50" s="1491"/>
      <c r="H50" s="1491"/>
      <c r="I50" s="1491"/>
      <c r="J50" s="1491"/>
      <c r="K50" s="1514" t="s">
        <v>808</v>
      </c>
      <c r="L50" s="1515"/>
      <c r="M50" s="1515"/>
      <c r="N50" s="1515"/>
      <c r="O50" s="1516"/>
      <c r="P50" s="1491" t="s">
        <v>181</v>
      </c>
      <c r="Q50" s="1491"/>
      <c r="R50" s="1491"/>
      <c r="S50" s="1491"/>
      <c r="T50" s="1491"/>
      <c r="U50" s="1491"/>
      <c r="V50" s="1494"/>
      <c r="W50" s="1495"/>
      <c r="X50" s="1495"/>
      <c r="Y50" s="1495"/>
      <c r="Z50" s="1487"/>
      <c r="AA50" s="1487"/>
      <c r="AB50" s="1487"/>
    </row>
    <row r="51" spans="1:28" s="409" customFormat="1" ht="42" customHeight="1">
      <c r="A51" s="1491" t="s">
        <v>181</v>
      </c>
      <c r="B51" s="1491"/>
      <c r="C51" s="1496" t="s">
        <v>181</v>
      </c>
      <c r="D51" s="1496"/>
      <c r="E51" s="1496"/>
      <c r="F51" s="1491" t="s">
        <v>181</v>
      </c>
      <c r="G51" s="1491"/>
      <c r="H51" s="1491"/>
      <c r="I51" s="1491"/>
      <c r="J51" s="1491"/>
      <c r="K51" s="1507" t="s">
        <v>808</v>
      </c>
      <c r="L51" s="1508"/>
      <c r="M51" s="1508"/>
      <c r="N51" s="1508"/>
      <c r="O51" s="1509"/>
      <c r="P51" s="1491" t="s">
        <v>181</v>
      </c>
      <c r="Q51" s="1491"/>
      <c r="R51" s="1491"/>
      <c r="S51" s="1491"/>
      <c r="T51" s="1491"/>
      <c r="U51" s="1491"/>
      <c r="V51" s="1494"/>
      <c r="W51" s="1495"/>
      <c r="X51" s="1495"/>
      <c r="Y51" s="1495"/>
      <c r="Z51" s="1487"/>
      <c r="AA51" s="1487"/>
      <c r="AB51" s="1487"/>
    </row>
    <row r="52" spans="1:28" ht="34.5" customHeight="1">
      <c r="A52" s="495" t="s">
        <v>524</v>
      </c>
      <c r="B52" s="1485" t="s">
        <v>590</v>
      </c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7"/>
      <c r="AA52" s="1487"/>
      <c r="AB52" s="1487"/>
    </row>
    <row r="53" spans="1:28" ht="30" customHeight="1">
      <c r="A53" s="495" t="s">
        <v>525</v>
      </c>
      <c r="B53" s="1485" t="s">
        <v>593</v>
      </c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6"/>
      <c r="AA53" s="1486"/>
      <c r="AB53" s="1486"/>
    </row>
    <row r="54" spans="1:28" ht="40.5" customHeight="1">
      <c r="A54" s="495" t="s">
        <v>526</v>
      </c>
      <c r="B54" s="1485" t="s">
        <v>592</v>
      </c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6"/>
      <c r="AA54" s="1486"/>
      <c r="AB54" s="1486"/>
    </row>
    <row r="55" spans="1:28" ht="30" customHeight="1">
      <c r="A55" s="495" t="s">
        <v>546</v>
      </c>
      <c r="B55" s="1274" t="s">
        <v>229</v>
      </c>
      <c r="C55" s="1274"/>
      <c r="D55" s="1274"/>
      <c r="E55" s="1274"/>
      <c r="F55" s="1274"/>
      <c r="G55" s="1274"/>
      <c r="H55" s="1274"/>
      <c r="I55" s="1274"/>
      <c r="J55" s="1274"/>
      <c r="K55" s="1274"/>
      <c r="L55" s="1274"/>
      <c r="M55" s="1274"/>
      <c r="N55" s="1274"/>
      <c r="O55" s="1274"/>
      <c r="P55" s="1274"/>
      <c r="Q55" s="1274"/>
      <c r="R55" s="1274"/>
      <c r="S55" s="1274"/>
      <c r="T55" s="1274"/>
      <c r="U55" s="1274"/>
      <c r="V55" s="1274"/>
      <c r="W55" s="1274"/>
      <c r="X55" s="1274"/>
      <c r="Y55" s="1274"/>
      <c r="Z55" s="1552">
        <f>SUM(Z41:AB42,Z44:AB45,Z47:AB48,Z50:AB54)</f>
        <v>0</v>
      </c>
      <c r="AA55" s="1552"/>
      <c r="AB55" s="1552"/>
    </row>
    <row r="56" spans="1:28" ht="14.25" customHeight="1">
      <c r="A56" s="1520" t="s">
        <v>547</v>
      </c>
      <c r="B56" s="1560" t="s">
        <v>453</v>
      </c>
      <c r="C56" s="1561"/>
      <c r="D56" s="1561"/>
      <c r="E56" s="1561"/>
      <c r="F56" s="1561"/>
      <c r="G56" s="1561"/>
      <c r="H56" s="1562"/>
      <c r="I56" s="1530" t="str">
        <f>IF(Z55&gt;0,"Wpisz wartość kursu EUR do PLN","nd")</f>
        <v>nd</v>
      </c>
      <c r="J56" s="1531"/>
      <c r="K56" s="1532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1539" t="s">
        <v>281</v>
      </c>
      <c r="Z56" s="1541" t="str">
        <f>IF(Z55=0,"",W34-Z55)</f>
        <v/>
      </c>
      <c r="AA56" s="1542"/>
      <c r="AB56" s="1543"/>
    </row>
    <row r="57" spans="1:28" ht="14.25" customHeight="1">
      <c r="A57" s="1521"/>
      <c r="B57" s="1563"/>
      <c r="C57" s="934"/>
      <c r="D57" s="934"/>
      <c r="E57" s="934"/>
      <c r="F57" s="934"/>
      <c r="G57" s="934"/>
      <c r="H57" s="1564"/>
      <c r="I57" s="1533"/>
      <c r="J57" s="1534"/>
      <c r="K57" s="1535"/>
      <c r="L57" s="1547" t="s">
        <v>280</v>
      </c>
      <c r="M57" s="1548"/>
      <c r="N57" s="1591"/>
      <c r="O57" s="1592"/>
      <c r="P57" s="1592"/>
      <c r="Q57" s="1592"/>
      <c r="R57" s="1592"/>
      <c r="S57" s="1592"/>
      <c r="T57" s="1592"/>
      <c r="U57" s="1592"/>
      <c r="V57" s="1592"/>
      <c r="W57" s="1593"/>
      <c r="X57" s="573"/>
      <c r="Y57" s="1540"/>
      <c r="Z57" s="1544"/>
      <c r="AA57" s="1545"/>
      <c r="AB57" s="1546"/>
    </row>
    <row r="58" spans="1:28" ht="26.25" customHeight="1">
      <c r="A58" s="1522"/>
      <c r="B58" s="1565"/>
      <c r="C58" s="1566"/>
      <c r="D58" s="1566"/>
      <c r="E58" s="1566"/>
      <c r="F58" s="1566"/>
      <c r="G58" s="1566"/>
      <c r="H58" s="1567"/>
      <c r="I58" s="1536"/>
      <c r="J58" s="1537"/>
      <c r="K58" s="1538"/>
      <c r="L58" s="1549"/>
      <c r="M58" s="1550"/>
      <c r="N58" s="1551" t="s">
        <v>115</v>
      </c>
      <c r="O58" s="1551"/>
      <c r="P58" s="1551"/>
      <c r="Q58" s="1551"/>
      <c r="R58" s="1551"/>
      <c r="S58" s="1551"/>
      <c r="T58" s="1551"/>
      <c r="U58" s="1551"/>
      <c r="V58" s="1551"/>
      <c r="W58" s="1551"/>
      <c r="X58" s="230"/>
      <c r="Y58" s="583" t="s">
        <v>10</v>
      </c>
      <c r="Z58" s="1552" t="str">
        <f>IF(Z55=0,"",Z56*I56)</f>
        <v/>
      </c>
      <c r="AA58" s="1552"/>
      <c r="AB58" s="1552"/>
    </row>
    <row r="59" spans="1:28" ht="6" customHeight="1">
      <c r="A59" s="585"/>
      <c r="B59" s="224"/>
      <c r="C59" s="224"/>
      <c r="D59" s="224"/>
      <c r="E59" s="224"/>
      <c r="F59" s="224"/>
      <c r="G59" s="225"/>
      <c r="H59" s="225"/>
      <c r="I59" s="225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37"/>
      <c r="U59" s="82"/>
      <c r="V59" s="225"/>
      <c r="W59" s="225"/>
      <c r="X59" s="225"/>
      <c r="Y59" s="225"/>
      <c r="Z59" s="225"/>
      <c r="AA59" s="225"/>
      <c r="AB59" s="225"/>
    </row>
    <row r="60" spans="1:28" ht="6" customHeight="1">
      <c r="A60" s="585"/>
      <c r="B60" s="224"/>
      <c r="C60" s="224"/>
      <c r="D60" s="224"/>
      <c r="E60" s="224"/>
      <c r="F60" s="224"/>
      <c r="G60" s="225"/>
      <c r="H60" s="225"/>
      <c r="I60" s="225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37"/>
      <c r="U60" s="82"/>
      <c r="V60" s="225"/>
      <c r="W60" s="225"/>
      <c r="X60" s="225"/>
      <c r="Y60" s="225"/>
      <c r="Z60" s="225"/>
      <c r="AA60" s="225"/>
      <c r="AB60" s="225"/>
    </row>
    <row r="61" spans="1:28" ht="15" customHeight="1">
      <c r="A61" s="1274" t="s">
        <v>527</v>
      </c>
      <c r="B61" s="1274"/>
      <c r="C61" s="1274"/>
      <c r="D61" s="1274"/>
      <c r="E61" s="1274"/>
      <c r="F61" s="1274"/>
      <c r="G61" s="1274"/>
      <c r="H61" s="1274"/>
      <c r="I61" s="1274"/>
      <c r="J61" s="1274"/>
      <c r="K61" s="1274"/>
      <c r="L61" s="1274"/>
      <c r="M61" s="1274"/>
      <c r="N61" s="1274"/>
      <c r="O61" s="1274"/>
      <c r="P61" s="1274"/>
      <c r="Q61" s="1274"/>
      <c r="R61" s="1274"/>
      <c r="S61" s="1274"/>
      <c r="T61" s="1274"/>
      <c r="U61" s="1274"/>
      <c r="V61" s="1274"/>
      <c r="W61" s="1585">
        <v>100000</v>
      </c>
      <c r="X61" s="1586"/>
      <c r="Y61" s="1586"/>
      <c r="Z61" s="1587"/>
      <c r="AA61" s="578" t="s">
        <v>13</v>
      </c>
      <c r="AB61" s="1574" t="str">
        <f>IF(Z83=0,"","x")</f>
        <v/>
      </c>
    </row>
    <row r="62" spans="1:28" ht="3" customHeight="1">
      <c r="A62" s="1274"/>
      <c r="B62" s="1274"/>
      <c r="C62" s="1274"/>
      <c r="D62" s="1274"/>
      <c r="E62" s="1274"/>
      <c r="F62" s="1274"/>
      <c r="G62" s="1274"/>
      <c r="H62" s="1274"/>
      <c r="I62" s="1274"/>
      <c r="J62" s="1274"/>
      <c r="K62" s="1274"/>
      <c r="L62" s="1274"/>
      <c r="M62" s="1274"/>
      <c r="N62" s="1274"/>
      <c r="O62" s="1274"/>
      <c r="P62" s="1274"/>
      <c r="Q62" s="1274"/>
      <c r="R62" s="1274"/>
      <c r="S62" s="1274"/>
      <c r="T62" s="1274"/>
      <c r="U62" s="1274"/>
      <c r="V62" s="1274"/>
      <c r="W62" s="1588"/>
      <c r="X62" s="1589"/>
      <c r="Y62" s="1589"/>
      <c r="Z62" s="1590"/>
      <c r="AB62" s="1575"/>
    </row>
    <row r="63" spans="1:28" ht="3" customHeight="1">
      <c r="A63" s="585"/>
      <c r="B63" s="224"/>
      <c r="C63" s="224"/>
      <c r="D63" s="224"/>
      <c r="E63" s="224"/>
      <c r="F63" s="224"/>
      <c r="G63" s="225"/>
      <c r="H63" s="225"/>
      <c r="I63" s="225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37"/>
      <c r="U63" s="82"/>
      <c r="V63" s="225"/>
      <c r="W63" s="225"/>
      <c r="X63" s="225"/>
      <c r="Y63" s="225"/>
      <c r="Z63" s="225"/>
      <c r="AA63" s="225"/>
      <c r="AB63" s="225"/>
    </row>
    <row r="64" spans="1:28" ht="21" customHeight="1">
      <c r="A64" s="1412" t="s">
        <v>528</v>
      </c>
      <c r="B64" s="1412"/>
      <c r="C64" s="1412"/>
      <c r="D64" s="1412"/>
      <c r="E64" s="1412"/>
      <c r="F64" s="1412"/>
      <c r="G64" s="1412"/>
      <c r="H64" s="1412"/>
      <c r="I64" s="1412"/>
      <c r="J64" s="1412"/>
      <c r="K64" s="1412"/>
      <c r="L64" s="1412"/>
      <c r="M64" s="1412"/>
      <c r="N64" s="1412"/>
      <c r="O64" s="1412"/>
      <c r="P64" s="1412"/>
      <c r="Q64" s="1412"/>
      <c r="R64" s="1412"/>
      <c r="S64" s="1412"/>
      <c r="T64" s="1412"/>
      <c r="U64" s="1412"/>
      <c r="V64" s="1412"/>
      <c r="W64" s="1412"/>
      <c r="X64" s="1412"/>
      <c r="Y64" s="1412"/>
      <c r="Z64" s="1412"/>
      <c r="AA64" s="1412"/>
      <c r="AB64" s="1412"/>
    </row>
    <row r="65" spans="1:30" ht="3" customHeight="1">
      <c r="A65" s="559"/>
      <c r="B65" s="559"/>
      <c r="C65" s="559"/>
      <c r="D65" s="559"/>
      <c r="E65" s="559"/>
      <c r="F65" s="559"/>
      <c r="G65" s="559"/>
      <c r="H65" s="559"/>
      <c r="I65" s="559"/>
      <c r="J65" s="559"/>
      <c r="K65" s="559"/>
      <c r="L65" s="559"/>
      <c r="M65" s="559"/>
      <c r="N65" s="559"/>
      <c r="O65" s="559"/>
      <c r="P65" s="559"/>
      <c r="Q65" s="559"/>
      <c r="R65" s="559"/>
      <c r="S65" s="559"/>
      <c r="T65" s="559"/>
      <c r="U65" s="559"/>
      <c r="V65" s="559"/>
      <c r="W65" s="559"/>
      <c r="X65" s="559"/>
      <c r="Y65" s="559"/>
      <c r="Z65" s="559"/>
      <c r="AA65" s="559"/>
      <c r="AB65" s="227"/>
    </row>
    <row r="66" spans="1:30" ht="15.75" customHeight="1">
      <c r="A66" s="1263" t="s">
        <v>274</v>
      </c>
      <c r="B66" s="1261"/>
      <c r="C66" s="1261"/>
      <c r="D66" s="1261"/>
      <c r="E66" s="1261"/>
      <c r="F66" s="1261"/>
      <c r="G66" s="1261"/>
      <c r="H66" s="1261"/>
      <c r="I66" s="1261"/>
      <c r="J66" s="1261"/>
      <c r="K66" s="1261"/>
      <c r="L66" s="1261"/>
      <c r="M66" s="1261"/>
      <c r="N66" s="1261"/>
      <c r="O66" s="1261"/>
      <c r="P66" s="1261"/>
      <c r="Q66" s="1261"/>
      <c r="R66" s="1261"/>
      <c r="S66" s="1261"/>
      <c r="T66" s="1261"/>
      <c r="U66" s="1261"/>
      <c r="V66" s="1261"/>
      <c r="W66" s="1261"/>
      <c r="X66" s="1261"/>
      <c r="Y66" s="1261"/>
      <c r="Z66" s="1261"/>
      <c r="AA66" s="1261"/>
      <c r="AB66" s="1262"/>
    </row>
    <row r="67" spans="1:30" ht="38.25" customHeight="1">
      <c r="A67" s="1517" t="s">
        <v>272</v>
      </c>
      <c r="B67" s="1517"/>
      <c r="C67" s="1517" t="s">
        <v>226</v>
      </c>
      <c r="D67" s="1517"/>
      <c r="E67" s="1517"/>
      <c r="F67" s="1517" t="s">
        <v>227</v>
      </c>
      <c r="G67" s="1517"/>
      <c r="H67" s="1517"/>
      <c r="I67" s="1517"/>
      <c r="J67" s="1517"/>
      <c r="K67" s="1517" t="s">
        <v>242</v>
      </c>
      <c r="L67" s="1518"/>
      <c r="M67" s="1518"/>
      <c r="N67" s="1518"/>
      <c r="O67" s="1518"/>
      <c r="P67" s="1517" t="s">
        <v>529</v>
      </c>
      <c r="Q67" s="1518"/>
      <c r="R67" s="1518"/>
      <c r="S67" s="1518"/>
      <c r="T67" s="1518"/>
      <c r="U67" s="1518"/>
      <c r="V67" s="1553" t="s">
        <v>228</v>
      </c>
      <c r="W67" s="1553"/>
      <c r="X67" s="1553"/>
      <c r="Y67" s="1553"/>
      <c r="Z67" s="1517" t="s">
        <v>328</v>
      </c>
      <c r="AA67" s="1517"/>
      <c r="AB67" s="1517"/>
    </row>
    <row r="68" spans="1:30" ht="18.75" customHeight="1">
      <c r="A68" s="1513" t="s">
        <v>530</v>
      </c>
      <c r="B68" s="1513"/>
      <c r="C68" s="1513"/>
      <c r="D68" s="1513"/>
      <c r="E68" s="1513"/>
      <c r="F68" s="1513"/>
      <c r="G68" s="1513"/>
      <c r="H68" s="1513"/>
      <c r="I68" s="1513"/>
      <c r="J68" s="1513"/>
      <c r="K68" s="1513"/>
      <c r="L68" s="1513"/>
      <c r="M68" s="1513"/>
      <c r="N68" s="1513"/>
      <c r="O68" s="1513"/>
      <c r="P68" s="1513"/>
      <c r="Q68" s="1513"/>
      <c r="R68" s="1513"/>
      <c r="S68" s="1513"/>
      <c r="T68" s="1513"/>
      <c r="U68" s="1513"/>
      <c r="V68" s="1513"/>
      <c r="W68" s="1513"/>
      <c r="X68" s="1513"/>
      <c r="Y68" s="1513"/>
      <c r="Z68" s="1513"/>
      <c r="AA68" s="1513"/>
      <c r="AB68" s="1513"/>
    </row>
    <row r="69" spans="1:30" ht="42" customHeight="1">
      <c r="A69" s="1491"/>
      <c r="B69" s="1491"/>
      <c r="C69" s="1496"/>
      <c r="D69" s="1496"/>
      <c r="E69" s="1496"/>
      <c r="F69" s="1491"/>
      <c r="G69" s="1491"/>
      <c r="H69" s="1491"/>
      <c r="I69" s="1491"/>
      <c r="J69" s="1491"/>
      <c r="K69" s="1493" t="s">
        <v>732</v>
      </c>
      <c r="L69" s="1493"/>
      <c r="M69" s="1493"/>
      <c r="N69" s="1493"/>
      <c r="O69" s="1493"/>
      <c r="P69" s="1491"/>
      <c r="Q69" s="1491"/>
      <c r="R69" s="1491"/>
      <c r="S69" s="1491"/>
      <c r="T69" s="1491"/>
      <c r="U69" s="1491"/>
      <c r="V69" s="1494"/>
      <c r="W69" s="1495"/>
      <c r="X69" s="1495"/>
      <c r="Y69" s="1495"/>
      <c r="Z69" s="1487"/>
      <c r="AA69" s="1487"/>
      <c r="AB69" s="1487"/>
    </row>
    <row r="70" spans="1:30" s="409" customFormat="1" ht="41.25" customHeight="1">
      <c r="A70" s="1491"/>
      <c r="B70" s="1491"/>
      <c r="C70" s="1496"/>
      <c r="D70" s="1496"/>
      <c r="E70" s="1496"/>
      <c r="F70" s="1491"/>
      <c r="G70" s="1491"/>
      <c r="H70" s="1491"/>
      <c r="I70" s="1491"/>
      <c r="J70" s="1491"/>
      <c r="K70" s="1497" t="s">
        <v>732</v>
      </c>
      <c r="L70" s="1497"/>
      <c r="M70" s="1497"/>
      <c r="N70" s="1497"/>
      <c r="O70" s="1497"/>
      <c r="P70" s="1491"/>
      <c r="Q70" s="1491"/>
      <c r="R70" s="1491"/>
      <c r="S70" s="1491"/>
      <c r="T70" s="1491"/>
      <c r="U70" s="1491"/>
      <c r="V70" s="1494"/>
      <c r="W70" s="1495"/>
      <c r="X70" s="1495"/>
      <c r="Y70" s="1495"/>
      <c r="Z70" s="1487"/>
      <c r="AA70" s="1487"/>
      <c r="AB70" s="1487"/>
    </row>
    <row r="71" spans="1:30" ht="18.75" customHeight="1">
      <c r="A71" s="1510" t="s">
        <v>865</v>
      </c>
      <c r="B71" s="1511"/>
      <c r="C71" s="1511"/>
      <c r="D71" s="1511"/>
      <c r="E71" s="1511"/>
      <c r="F71" s="1511"/>
      <c r="G71" s="1511"/>
      <c r="H71" s="1511"/>
      <c r="I71" s="1511"/>
      <c r="J71" s="1511"/>
      <c r="K71" s="1511"/>
      <c r="L71" s="1511"/>
      <c r="M71" s="1511"/>
      <c r="N71" s="1511"/>
      <c r="O71" s="1511"/>
      <c r="P71" s="1511"/>
      <c r="Q71" s="1511"/>
      <c r="R71" s="1511"/>
      <c r="S71" s="1511"/>
      <c r="T71" s="1511"/>
      <c r="U71" s="1511"/>
      <c r="V71" s="1511"/>
      <c r="W71" s="1511"/>
      <c r="X71" s="1511"/>
      <c r="Y71" s="1511"/>
      <c r="Z71" s="1511"/>
      <c r="AA71" s="1511"/>
      <c r="AB71" s="1512"/>
      <c r="AD71" s="529" t="s">
        <v>703</v>
      </c>
    </row>
    <row r="72" spans="1:30" ht="42" customHeight="1">
      <c r="A72" s="1491"/>
      <c r="B72" s="1491"/>
      <c r="C72" s="1496"/>
      <c r="D72" s="1496"/>
      <c r="E72" s="1496"/>
      <c r="F72" s="1491"/>
      <c r="G72" s="1491"/>
      <c r="H72" s="1491"/>
      <c r="I72" s="1491"/>
      <c r="J72" s="1491"/>
      <c r="K72" s="1493" t="s">
        <v>809</v>
      </c>
      <c r="L72" s="1493"/>
      <c r="M72" s="1493"/>
      <c r="N72" s="1493"/>
      <c r="O72" s="1493"/>
      <c r="P72" s="1491"/>
      <c r="Q72" s="1491"/>
      <c r="R72" s="1491"/>
      <c r="S72" s="1491"/>
      <c r="T72" s="1491"/>
      <c r="U72" s="1491"/>
      <c r="V72" s="1494"/>
      <c r="W72" s="1495"/>
      <c r="X72" s="1495"/>
      <c r="Y72" s="1495"/>
      <c r="Z72" s="1487"/>
      <c r="AA72" s="1487"/>
      <c r="AB72" s="1487"/>
      <c r="AD72" s="527" t="s">
        <v>704</v>
      </c>
    </row>
    <row r="73" spans="1:30" s="409" customFormat="1" ht="42" customHeight="1">
      <c r="A73" s="1491"/>
      <c r="B73" s="1491"/>
      <c r="C73" s="1496"/>
      <c r="D73" s="1496"/>
      <c r="E73" s="1496"/>
      <c r="F73" s="1491"/>
      <c r="G73" s="1491"/>
      <c r="H73" s="1491"/>
      <c r="I73" s="1491"/>
      <c r="J73" s="1491"/>
      <c r="K73" s="1497" t="s">
        <v>809</v>
      </c>
      <c r="L73" s="1497"/>
      <c r="M73" s="1497"/>
      <c r="N73" s="1497"/>
      <c r="O73" s="1497"/>
      <c r="P73" s="1491"/>
      <c r="Q73" s="1491"/>
      <c r="R73" s="1491"/>
      <c r="S73" s="1491"/>
      <c r="T73" s="1491"/>
      <c r="U73" s="1491"/>
      <c r="V73" s="1494"/>
      <c r="W73" s="1495"/>
      <c r="X73" s="1495"/>
      <c r="Y73" s="1495"/>
      <c r="Z73" s="1487"/>
      <c r="AA73" s="1487"/>
      <c r="AB73" s="1487"/>
    </row>
    <row r="74" spans="1:30" ht="18" customHeight="1">
      <c r="A74" s="1488" t="s">
        <v>866</v>
      </c>
      <c r="B74" s="1489"/>
      <c r="C74" s="1489"/>
      <c r="D74" s="1489"/>
      <c r="E74" s="1489"/>
      <c r="F74" s="1489"/>
      <c r="G74" s="1489"/>
      <c r="H74" s="1489"/>
      <c r="I74" s="1489"/>
      <c r="J74" s="1489"/>
      <c r="K74" s="1489"/>
      <c r="L74" s="1489"/>
      <c r="M74" s="1489"/>
      <c r="N74" s="1489"/>
      <c r="O74" s="1489"/>
      <c r="P74" s="1489"/>
      <c r="Q74" s="1489"/>
      <c r="R74" s="1489"/>
      <c r="S74" s="1489"/>
      <c r="T74" s="1489"/>
      <c r="U74" s="1489"/>
      <c r="V74" s="1489"/>
      <c r="W74" s="1489"/>
      <c r="X74" s="1489"/>
      <c r="Y74" s="1489"/>
      <c r="Z74" s="1489"/>
      <c r="AA74" s="1489"/>
      <c r="AB74" s="1490"/>
    </row>
    <row r="75" spans="1:30" ht="42" customHeight="1">
      <c r="A75" s="1491" t="s">
        <v>181</v>
      </c>
      <c r="B75" s="1491"/>
      <c r="C75" s="1492" t="s">
        <v>181</v>
      </c>
      <c r="D75" s="1492"/>
      <c r="E75" s="1492"/>
      <c r="F75" s="1491" t="s">
        <v>181</v>
      </c>
      <c r="G75" s="1491"/>
      <c r="H75" s="1491"/>
      <c r="I75" s="1491"/>
      <c r="J75" s="1491"/>
      <c r="K75" s="1493" t="s">
        <v>810</v>
      </c>
      <c r="L75" s="1493"/>
      <c r="M75" s="1493"/>
      <c r="N75" s="1493"/>
      <c r="O75" s="1493"/>
      <c r="P75" s="1491" t="s">
        <v>181</v>
      </c>
      <c r="Q75" s="1491"/>
      <c r="R75" s="1491"/>
      <c r="S75" s="1491"/>
      <c r="T75" s="1491"/>
      <c r="U75" s="1491"/>
      <c r="V75" s="1494"/>
      <c r="W75" s="1495"/>
      <c r="X75" s="1495"/>
      <c r="Y75" s="1495"/>
      <c r="Z75" s="1487"/>
      <c r="AA75" s="1487"/>
      <c r="AB75" s="1487"/>
    </row>
    <row r="76" spans="1:30" s="409" customFormat="1" ht="42" customHeight="1">
      <c r="A76" s="1491" t="s">
        <v>181</v>
      </c>
      <c r="B76" s="1491"/>
      <c r="C76" s="1492" t="s">
        <v>181</v>
      </c>
      <c r="D76" s="1492"/>
      <c r="E76" s="1492"/>
      <c r="F76" s="1491" t="s">
        <v>181</v>
      </c>
      <c r="G76" s="1491"/>
      <c r="H76" s="1491"/>
      <c r="I76" s="1491"/>
      <c r="J76" s="1491"/>
      <c r="K76" s="1497" t="s">
        <v>822</v>
      </c>
      <c r="L76" s="1497"/>
      <c r="M76" s="1497"/>
      <c r="N76" s="1497"/>
      <c r="O76" s="1497"/>
      <c r="P76" s="1491" t="s">
        <v>181</v>
      </c>
      <c r="Q76" s="1491"/>
      <c r="R76" s="1491"/>
      <c r="S76" s="1491"/>
      <c r="T76" s="1491"/>
      <c r="U76" s="1491"/>
      <c r="V76" s="1494"/>
      <c r="W76" s="1495"/>
      <c r="X76" s="1495"/>
      <c r="Y76" s="1495"/>
      <c r="Z76" s="1487"/>
      <c r="AA76" s="1487"/>
      <c r="AB76" s="1487"/>
    </row>
    <row r="77" spans="1:30" ht="18" customHeight="1">
      <c r="A77" s="1513" t="s">
        <v>867</v>
      </c>
      <c r="B77" s="1513"/>
      <c r="C77" s="1513"/>
      <c r="D77" s="1513"/>
      <c r="E77" s="1513"/>
      <c r="F77" s="1513"/>
      <c r="G77" s="1513"/>
      <c r="H77" s="1513"/>
      <c r="I77" s="1513"/>
      <c r="J77" s="1513"/>
      <c r="K77" s="1513"/>
      <c r="L77" s="1513"/>
      <c r="M77" s="1513"/>
      <c r="N77" s="1513"/>
      <c r="O77" s="1513"/>
      <c r="P77" s="1513"/>
      <c r="Q77" s="1513"/>
      <c r="R77" s="1513"/>
      <c r="S77" s="1513"/>
      <c r="T77" s="1513"/>
      <c r="U77" s="1513"/>
      <c r="V77" s="1513"/>
      <c r="W77" s="1513"/>
      <c r="X77" s="1513"/>
      <c r="Y77" s="1513"/>
      <c r="Z77" s="1513"/>
      <c r="AA77" s="1513"/>
      <c r="AB77" s="1513"/>
    </row>
    <row r="78" spans="1:30" ht="42.75" customHeight="1">
      <c r="A78" s="1491" t="s">
        <v>181</v>
      </c>
      <c r="B78" s="1491"/>
      <c r="C78" s="1492" t="s">
        <v>181</v>
      </c>
      <c r="D78" s="1492"/>
      <c r="E78" s="1492"/>
      <c r="F78" s="1491" t="s">
        <v>181</v>
      </c>
      <c r="G78" s="1491"/>
      <c r="H78" s="1491"/>
      <c r="I78" s="1491"/>
      <c r="J78" s="1491"/>
      <c r="K78" s="1514" t="s">
        <v>811</v>
      </c>
      <c r="L78" s="1515"/>
      <c r="M78" s="1515"/>
      <c r="N78" s="1515"/>
      <c r="O78" s="1516"/>
      <c r="P78" s="1491" t="s">
        <v>181</v>
      </c>
      <c r="Q78" s="1491"/>
      <c r="R78" s="1491"/>
      <c r="S78" s="1491"/>
      <c r="T78" s="1491"/>
      <c r="U78" s="1491"/>
      <c r="V78" s="1494"/>
      <c r="W78" s="1495"/>
      <c r="X78" s="1495"/>
      <c r="Y78" s="1495"/>
      <c r="Z78" s="1487"/>
      <c r="AA78" s="1487"/>
      <c r="AB78" s="1487"/>
    </row>
    <row r="79" spans="1:30" s="409" customFormat="1" ht="42.75" customHeight="1">
      <c r="A79" s="1491" t="s">
        <v>181</v>
      </c>
      <c r="B79" s="1491"/>
      <c r="C79" s="1492" t="s">
        <v>181</v>
      </c>
      <c r="D79" s="1492"/>
      <c r="E79" s="1492"/>
      <c r="F79" s="1491" t="s">
        <v>181</v>
      </c>
      <c r="G79" s="1491"/>
      <c r="H79" s="1491"/>
      <c r="I79" s="1491"/>
      <c r="J79" s="1491"/>
      <c r="K79" s="1507" t="s">
        <v>811</v>
      </c>
      <c r="L79" s="1508"/>
      <c r="M79" s="1508"/>
      <c r="N79" s="1508"/>
      <c r="O79" s="1509"/>
      <c r="P79" s="1491" t="s">
        <v>181</v>
      </c>
      <c r="Q79" s="1491"/>
      <c r="R79" s="1491"/>
      <c r="S79" s="1491"/>
      <c r="T79" s="1491"/>
      <c r="U79" s="1491"/>
      <c r="V79" s="1494"/>
      <c r="W79" s="1495"/>
      <c r="X79" s="1495"/>
      <c r="Y79" s="1495"/>
      <c r="Z79" s="1487"/>
      <c r="AA79" s="1487"/>
      <c r="AB79" s="1487"/>
    </row>
    <row r="80" spans="1:30" ht="33.75" customHeight="1">
      <c r="A80" s="495" t="s">
        <v>531</v>
      </c>
      <c r="B80" s="1485" t="s">
        <v>590</v>
      </c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7"/>
      <c r="AA80" s="1487"/>
      <c r="AB80" s="1487"/>
    </row>
    <row r="81" spans="1:28" ht="30" customHeight="1">
      <c r="A81" s="495" t="s">
        <v>532</v>
      </c>
      <c r="B81" s="1485" t="s">
        <v>593</v>
      </c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6"/>
      <c r="AA81" s="1486"/>
      <c r="AB81" s="1486"/>
    </row>
    <row r="82" spans="1:28" ht="40.5" customHeight="1">
      <c r="A82" s="495" t="s">
        <v>533</v>
      </c>
      <c r="B82" s="1485" t="s">
        <v>592</v>
      </c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6"/>
      <c r="AA82" s="1486"/>
      <c r="AB82" s="1486"/>
    </row>
    <row r="83" spans="1:28" ht="30" customHeight="1">
      <c r="A83" s="495" t="s">
        <v>548</v>
      </c>
      <c r="B83" s="1274" t="s">
        <v>229</v>
      </c>
      <c r="C83" s="1274"/>
      <c r="D83" s="1274"/>
      <c r="E83" s="1274"/>
      <c r="F83" s="1274"/>
      <c r="G83" s="1274"/>
      <c r="H83" s="1274"/>
      <c r="I83" s="1274"/>
      <c r="J83" s="1274"/>
      <c r="K83" s="1274"/>
      <c r="L83" s="1274"/>
      <c r="M83" s="1274"/>
      <c r="N83" s="1274"/>
      <c r="O83" s="1274"/>
      <c r="P83" s="1274"/>
      <c r="Q83" s="1274"/>
      <c r="R83" s="1274"/>
      <c r="S83" s="1274"/>
      <c r="T83" s="1274"/>
      <c r="U83" s="1274"/>
      <c r="V83" s="1274"/>
      <c r="W83" s="1274"/>
      <c r="X83" s="1274"/>
      <c r="Y83" s="1274"/>
      <c r="Z83" s="1552">
        <f>SUM(Z69:AB70,Z72:AB73,Z75:AB76,Z78:AB82)</f>
        <v>0</v>
      </c>
      <c r="AA83" s="1552"/>
      <c r="AB83" s="1552"/>
    </row>
    <row r="84" spans="1:28" ht="14.25" customHeight="1">
      <c r="A84" s="1520" t="s">
        <v>549</v>
      </c>
      <c r="B84" s="1523" t="s">
        <v>453</v>
      </c>
      <c r="C84" s="1201"/>
      <c r="D84" s="1201"/>
      <c r="E84" s="1201"/>
      <c r="F84" s="1201"/>
      <c r="G84" s="1201"/>
      <c r="H84" s="1524"/>
      <c r="I84" s="1530" t="str">
        <f>IF(Z83&gt;0,"Wpisz wartość kursu EUR do PLN","nd")</f>
        <v>nd</v>
      </c>
      <c r="J84" s="1531"/>
      <c r="K84" s="1532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1539" t="s">
        <v>281</v>
      </c>
      <c r="Z84" s="1541" t="str">
        <f>IF(Z83=0,"",W61-Z83)</f>
        <v/>
      </c>
      <c r="AA84" s="1542"/>
      <c r="AB84" s="1543"/>
    </row>
    <row r="85" spans="1:28" ht="17.25" customHeight="1">
      <c r="A85" s="1521"/>
      <c r="B85" s="1525"/>
      <c r="C85" s="1412"/>
      <c r="D85" s="1412"/>
      <c r="E85" s="1412"/>
      <c r="F85" s="1412"/>
      <c r="G85" s="1412"/>
      <c r="H85" s="1526"/>
      <c r="I85" s="1533"/>
      <c r="J85" s="1534"/>
      <c r="K85" s="1535"/>
      <c r="L85" s="1547" t="s">
        <v>280</v>
      </c>
      <c r="M85" s="1548"/>
      <c r="N85" s="1606"/>
      <c r="O85" s="1607"/>
      <c r="P85" s="1607"/>
      <c r="Q85" s="1607"/>
      <c r="R85" s="1607"/>
      <c r="S85" s="1607"/>
      <c r="T85" s="1607"/>
      <c r="U85" s="1607"/>
      <c r="V85" s="1607"/>
      <c r="W85" s="1608"/>
      <c r="X85" s="573"/>
      <c r="Y85" s="1540"/>
      <c r="Z85" s="1544"/>
      <c r="AA85" s="1545"/>
      <c r="AB85" s="1546"/>
    </row>
    <row r="86" spans="1:28" ht="26.25" customHeight="1">
      <c r="A86" s="1522"/>
      <c r="B86" s="1527"/>
      <c r="C86" s="1528"/>
      <c r="D86" s="1528"/>
      <c r="E86" s="1528"/>
      <c r="F86" s="1528"/>
      <c r="G86" s="1528"/>
      <c r="H86" s="1529"/>
      <c r="I86" s="1536"/>
      <c r="J86" s="1537"/>
      <c r="K86" s="1538"/>
      <c r="L86" s="1549"/>
      <c r="M86" s="1550"/>
      <c r="N86" s="1551" t="s">
        <v>115</v>
      </c>
      <c r="O86" s="1551"/>
      <c r="P86" s="1551"/>
      <c r="Q86" s="1551"/>
      <c r="R86" s="1551"/>
      <c r="S86" s="1551"/>
      <c r="T86" s="1551"/>
      <c r="U86" s="1551"/>
      <c r="V86" s="1551"/>
      <c r="W86" s="1551"/>
      <c r="X86" s="230"/>
      <c r="Y86" s="583" t="s">
        <v>10</v>
      </c>
      <c r="Z86" s="1552" t="str">
        <f>IF(Z83=0,"",Z84*I84)</f>
        <v/>
      </c>
      <c r="AA86" s="1552"/>
      <c r="AB86" s="1552"/>
    </row>
    <row r="87" spans="1:28" ht="6" customHeight="1">
      <c r="A87" s="248"/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49"/>
      <c r="N87" s="249"/>
      <c r="O87" s="1484"/>
      <c r="P87" s="1484"/>
      <c r="Q87" s="1484"/>
      <c r="R87" s="1484"/>
      <c r="S87" s="1484"/>
      <c r="T87" s="1484"/>
      <c r="U87" s="1484"/>
      <c r="V87" s="1484"/>
      <c r="W87" s="1484"/>
      <c r="X87" s="1484"/>
      <c r="Y87" s="1484"/>
      <c r="Z87" s="1484"/>
      <c r="AA87" s="1484"/>
      <c r="AB87" s="1484"/>
    </row>
    <row r="88" spans="1:28" ht="6" customHeight="1">
      <c r="A88" s="585"/>
      <c r="B88" s="224"/>
      <c r="C88" s="224"/>
      <c r="D88" s="224"/>
      <c r="E88" s="224"/>
      <c r="F88" s="224"/>
      <c r="G88" s="225"/>
      <c r="H88" s="225"/>
      <c r="I88" s="225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37"/>
      <c r="U88" s="82"/>
      <c r="V88" s="225"/>
      <c r="W88" s="225"/>
      <c r="X88" s="225"/>
      <c r="Y88" s="225"/>
      <c r="Z88" s="225"/>
      <c r="AA88" s="225"/>
      <c r="AB88" s="225"/>
    </row>
    <row r="89" spans="1:28" ht="15" customHeight="1">
      <c r="A89" s="1576" t="s">
        <v>534</v>
      </c>
      <c r="B89" s="1576"/>
      <c r="C89" s="1576"/>
      <c r="D89" s="1576"/>
      <c r="E89" s="1576"/>
      <c r="F89" s="1576"/>
      <c r="G89" s="1576"/>
      <c r="H89" s="1576"/>
      <c r="I89" s="1576"/>
      <c r="J89" s="1576"/>
      <c r="K89" s="1576"/>
      <c r="L89" s="1576"/>
      <c r="M89" s="1576"/>
      <c r="N89" s="1576"/>
      <c r="O89" s="1576"/>
      <c r="P89" s="1576"/>
      <c r="Q89" s="1576"/>
      <c r="R89" s="1576"/>
      <c r="S89" s="1576"/>
      <c r="T89" s="1576"/>
      <c r="U89" s="1576"/>
      <c r="V89" s="1576"/>
      <c r="W89" s="1577">
        <v>30000</v>
      </c>
      <c r="X89" s="1578"/>
      <c r="Y89" s="1578"/>
      <c r="Z89" s="1579"/>
      <c r="AA89" s="678" t="s">
        <v>13</v>
      </c>
      <c r="AB89" s="1583" t="str">
        <f>IF(Z110=0,"","x")</f>
        <v/>
      </c>
    </row>
    <row r="90" spans="1:28" ht="2.25" customHeight="1">
      <c r="A90" s="1576"/>
      <c r="B90" s="1576"/>
      <c r="C90" s="1576"/>
      <c r="D90" s="1576"/>
      <c r="E90" s="1576"/>
      <c r="F90" s="1576"/>
      <c r="G90" s="1576"/>
      <c r="H90" s="1576"/>
      <c r="I90" s="1576"/>
      <c r="J90" s="1576"/>
      <c r="K90" s="1576"/>
      <c r="L90" s="1576"/>
      <c r="M90" s="1576"/>
      <c r="N90" s="1576"/>
      <c r="O90" s="1576"/>
      <c r="P90" s="1576"/>
      <c r="Q90" s="1576"/>
      <c r="R90" s="1576"/>
      <c r="S90" s="1576"/>
      <c r="T90" s="1576"/>
      <c r="U90" s="1576"/>
      <c r="V90" s="1576"/>
      <c r="W90" s="1580"/>
      <c r="X90" s="1581"/>
      <c r="Y90" s="1581"/>
      <c r="Z90" s="1582"/>
      <c r="AA90" s="679"/>
      <c r="AB90" s="1584"/>
    </row>
    <row r="91" spans="1:28" ht="22.5" customHeight="1">
      <c r="A91" s="1322" t="s">
        <v>535</v>
      </c>
      <c r="B91" s="1322"/>
      <c r="C91" s="1322"/>
      <c r="D91" s="1322"/>
      <c r="E91" s="1322"/>
      <c r="F91" s="1322"/>
      <c r="G91" s="1322"/>
      <c r="H91" s="1322"/>
      <c r="I91" s="1322"/>
      <c r="J91" s="1322"/>
      <c r="K91" s="1322"/>
      <c r="L91" s="1322"/>
      <c r="M91" s="1322"/>
      <c r="N91" s="1322"/>
      <c r="O91" s="1322"/>
      <c r="P91" s="1322"/>
      <c r="Q91" s="1322"/>
      <c r="R91" s="1322"/>
      <c r="S91" s="1322"/>
      <c r="T91" s="1322"/>
      <c r="U91" s="1322"/>
      <c r="V91" s="1322"/>
      <c r="W91" s="1322"/>
      <c r="X91" s="1322"/>
      <c r="Y91" s="1322"/>
      <c r="Z91" s="1322"/>
      <c r="AA91" s="1322"/>
      <c r="AB91" s="1322"/>
    </row>
    <row r="92" spans="1:28" ht="2.25" customHeight="1">
      <c r="A92" s="559"/>
      <c r="B92" s="559"/>
      <c r="C92" s="559"/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59"/>
      <c r="Q92" s="559"/>
      <c r="R92" s="559"/>
      <c r="S92" s="559"/>
      <c r="T92" s="559"/>
      <c r="U92" s="559"/>
      <c r="V92" s="559"/>
      <c r="W92" s="559"/>
      <c r="X92" s="559"/>
      <c r="Y92" s="559"/>
      <c r="Z92" s="559"/>
      <c r="AA92" s="559"/>
      <c r="AB92" s="227"/>
    </row>
    <row r="93" spans="1:28" ht="18" customHeight="1">
      <c r="A93" s="1263" t="s">
        <v>274</v>
      </c>
      <c r="B93" s="1261"/>
      <c r="C93" s="1261"/>
      <c r="D93" s="1261"/>
      <c r="E93" s="1261"/>
      <c r="F93" s="1261"/>
      <c r="G93" s="1261"/>
      <c r="H93" s="1261"/>
      <c r="I93" s="1261"/>
      <c r="J93" s="1261"/>
      <c r="K93" s="1261"/>
      <c r="L93" s="1261"/>
      <c r="M93" s="1261"/>
      <c r="N93" s="1261"/>
      <c r="O93" s="1261"/>
      <c r="P93" s="1261"/>
      <c r="Q93" s="1261"/>
      <c r="R93" s="1261"/>
      <c r="S93" s="1261"/>
      <c r="T93" s="1261"/>
      <c r="U93" s="1261"/>
      <c r="V93" s="1261"/>
      <c r="W93" s="1261"/>
      <c r="X93" s="1261"/>
      <c r="Y93" s="1261"/>
      <c r="Z93" s="1261"/>
      <c r="AA93" s="1261"/>
      <c r="AB93" s="1262"/>
    </row>
    <row r="94" spans="1:28" ht="35.25" customHeight="1">
      <c r="A94" s="1517" t="s">
        <v>272</v>
      </c>
      <c r="B94" s="1517"/>
      <c r="C94" s="1517" t="s">
        <v>226</v>
      </c>
      <c r="D94" s="1517"/>
      <c r="E94" s="1517"/>
      <c r="F94" s="1517" t="s">
        <v>227</v>
      </c>
      <c r="G94" s="1517"/>
      <c r="H94" s="1517"/>
      <c r="I94" s="1517"/>
      <c r="J94" s="1517"/>
      <c r="K94" s="1517" t="s">
        <v>242</v>
      </c>
      <c r="L94" s="1518"/>
      <c r="M94" s="1518"/>
      <c r="N94" s="1518"/>
      <c r="O94" s="1518"/>
      <c r="P94" s="1517" t="s">
        <v>452</v>
      </c>
      <c r="Q94" s="1518"/>
      <c r="R94" s="1518"/>
      <c r="S94" s="1518"/>
      <c r="T94" s="1518"/>
      <c r="U94" s="1518"/>
      <c r="V94" s="1553" t="s">
        <v>228</v>
      </c>
      <c r="W94" s="1553"/>
      <c r="X94" s="1553"/>
      <c r="Y94" s="1553"/>
      <c r="Z94" s="1517" t="s">
        <v>328</v>
      </c>
      <c r="AA94" s="1517"/>
      <c r="AB94" s="1517"/>
    </row>
    <row r="95" spans="1:28" ht="18" customHeight="1">
      <c r="A95" s="1513" t="s">
        <v>736</v>
      </c>
      <c r="B95" s="1513"/>
      <c r="C95" s="1513"/>
      <c r="D95" s="1513"/>
      <c r="E95" s="1513"/>
      <c r="F95" s="1513"/>
      <c r="G95" s="1513"/>
      <c r="H95" s="1513"/>
      <c r="I95" s="1513"/>
      <c r="J95" s="1513"/>
      <c r="K95" s="1513"/>
      <c r="L95" s="1513"/>
      <c r="M95" s="1513"/>
      <c r="N95" s="1513"/>
      <c r="O95" s="1513"/>
      <c r="P95" s="1513"/>
      <c r="Q95" s="1513"/>
      <c r="R95" s="1513"/>
      <c r="S95" s="1513"/>
      <c r="T95" s="1513"/>
      <c r="U95" s="1513"/>
      <c r="V95" s="1513"/>
      <c r="W95" s="1513"/>
      <c r="X95" s="1513"/>
      <c r="Y95" s="1513"/>
      <c r="Z95" s="1513"/>
      <c r="AA95" s="1513"/>
      <c r="AB95" s="1513"/>
    </row>
    <row r="96" spans="1:28" ht="42" customHeight="1">
      <c r="A96" s="1491" t="s">
        <v>181</v>
      </c>
      <c r="B96" s="1491"/>
      <c r="C96" s="1496" t="s">
        <v>181</v>
      </c>
      <c r="D96" s="1496"/>
      <c r="E96" s="1496"/>
      <c r="F96" s="1491" t="s">
        <v>181</v>
      </c>
      <c r="G96" s="1491"/>
      <c r="H96" s="1491"/>
      <c r="I96" s="1491"/>
      <c r="J96" s="1491"/>
      <c r="K96" s="1493" t="s">
        <v>732</v>
      </c>
      <c r="L96" s="1493"/>
      <c r="M96" s="1493"/>
      <c r="N96" s="1493"/>
      <c r="O96" s="1493"/>
      <c r="P96" s="1491" t="s">
        <v>181</v>
      </c>
      <c r="Q96" s="1491"/>
      <c r="R96" s="1491"/>
      <c r="S96" s="1491"/>
      <c r="T96" s="1491"/>
      <c r="U96" s="1491"/>
      <c r="V96" s="1494"/>
      <c r="W96" s="1495"/>
      <c r="X96" s="1495"/>
      <c r="Y96" s="1495"/>
      <c r="Z96" s="1487"/>
      <c r="AA96" s="1487"/>
      <c r="AB96" s="1487"/>
    </row>
    <row r="97" spans="1:30" s="409" customFormat="1" ht="42" customHeight="1">
      <c r="A97" s="1491"/>
      <c r="B97" s="1491"/>
      <c r="C97" s="1496"/>
      <c r="D97" s="1496"/>
      <c r="E97" s="1496"/>
      <c r="F97" s="1491"/>
      <c r="G97" s="1491"/>
      <c r="H97" s="1491"/>
      <c r="I97" s="1491"/>
      <c r="J97" s="1491"/>
      <c r="K97" s="1497" t="s">
        <v>732</v>
      </c>
      <c r="L97" s="1497"/>
      <c r="M97" s="1497"/>
      <c r="N97" s="1497"/>
      <c r="O97" s="1497"/>
      <c r="P97" s="1491"/>
      <c r="Q97" s="1491"/>
      <c r="R97" s="1491"/>
      <c r="S97" s="1491"/>
      <c r="T97" s="1491"/>
      <c r="U97" s="1491"/>
      <c r="V97" s="1494"/>
      <c r="W97" s="1495"/>
      <c r="X97" s="1495"/>
      <c r="Y97" s="1495"/>
      <c r="Z97" s="1487"/>
      <c r="AA97" s="1487"/>
      <c r="AB97" s="1487"/>
    </row>
    <row r="98" spans="1:30" ht="21" customHeight="1">
      <c r="A98" s="1510" t="s">
        <v>868</v>
      </c>
      <c r="B98" s="1511"/>
      <c r="C98" s="1511"/>
      <c r="D98" s="1511"/>
      <c r="E98" s="1511"/>
      <c r="F98" s="1511"/>
      <c r="G98" s="1511"/>
      <c r="H98" s="1511"/>
      <c r="I98" s="1511"/>
      <c r="J98" s="1511"/>
      <c r="K98" s="1511"/>
      <c r="L98" s="1511"/>
      <c r="M98" s="1511"/>
      <c r="N98" s="1511"/>
      <c r="O98" s="1511"/>
      <c r="P98" s="1511"/>
      <c r="Q98" s="1511"/>
      <c r="R98" s="1511"/>
      <c r="S98" s="1511"/>
      <c r="T98" s="1511"/>
      <c r="U98" s="1511"/>
      <c r="V98" s="1511"/>
      <c r="W98" s="1511"/>
      <c r="X98" s="1511"/>
      <c r="Y98" s="1511"/>
      <c r="Z98" s="1511"/>
      <c r="AA98" s="1511"/>
      <c r="AB98" s="1512"/>
      <c r="AD98" s="529" t="s">
        <v>703</v>
      </c>
    </row>
    <row r="99" spans="1:30" ht="42" customHeight="1">
      <c r="A99" s="1491"/>
      <c r="B99" s="1491"/>
      <c r="C99" s="1496"/>
      <c r="D99" s="1496"/>
      <c r="E99" s="1496"/>
      <c r="F99" s="1491"/>
      <c r="G99" s="1491"/>
      <c r="H99" s="1491"/>
      <c r="I99" s="1491"/>
      <c r="J99" s="1491"/>
      <c r="K99" s="1493" t="s">
        <v>806</v>
      </c>
      <c r="L99" s="1493"/>
      <c r="M99" s="1493"/>
      <c r="N99" s="1493"/>
      <c r="O99" s="1493"/>
      <c r="P99" s="1491"/>
      <c r="Q99" s="1491"/>
      <c r="R99" s="1491"/>
      <c r="S99" s="1491"/>
      <c r="T99" s="1491"/>
      <c r="U99" s="1491"/>
      <c r="V99" s="1494"/>
      <c r="W99" s="1495"/>
      <c r="X99" s="1495"/>
      <c r="Y99" s="1495"/>
      <c r="Z99" s="1487"/>
      <c r="AA99" s="1487"/>
      <c r="AB99" s="1487"/>
      <c r="AD99" s="527" t="s">
        <v>704</v>
      </c>
    </row>
    <row r="100" spans="1:30" s="409" customFormat="1" ht="42" customHeight="1">
      <c r="A100" s="1491"/>
      <c r="B100" s="1491"/>
      <c r="C100" s="1496"/>
      <c r="D100" s="1496"/>
      <c r="E100" s="1496"/>
      <c r="F100" s="1491"/>
      <c r="G100" s="1491"/>
      <c r="H100" s="1491"/>
      <c r="I100" s="1491"/>
      <c r="J100" s="1491"/>
      <c r="K100" s="1497" t="s">
        <v>806</v>
      </c>
      <c r="L100" s="1497"/>
      <c r="M100" s="1497"/>
      <c r="N100" s="1497"/>
      <c r="O100" s="1497"/>
      <c r="P100" s="1491"/>
      <c r="Q100" s="1491"/>
      <c r="R100" s="1491"/>
      <c r="S100" s="1491"/>
      <c r="T100" s="1491"/>
      <c r="U100" s="1491"/>
      <c r="V100" s="1494"/>
      <c r="W100" s="1495"/>
      <c r="X100" s="1495"/>
      <c r="Y100" s="1495"/>
      <c r="Z100" s="1487"/>
      <c r="AA100" s="1487"/>
      <c r="AB100" s="1487"/>
    </row>
    <row r="101" spans="1:30" ht="18" customHeight="1">
      <c r="A101" s="1488" t="s">
        <v>869</v>
      </c>
      <c r="B101" s="1489"/>
      <c r="C101" s="1489"/>
      <c r="D101" s="1489"/>
      <c r="E101" s="1489"/>
      <c r="F101" s="1489"/>
      <c r="G101" s="1489"/>
      <c r="H101" s="1489"/>
      <c r="I101" s="1489"/>
      <c r="J101" s="1489"/>
      <c r="K101" s="1489"/>
      <c r="L101" s="1489"/>
      <c r="M101" s="1489"/>
      <c r="N101" s="1489"/>
      <c r="O101" s="1489"/>
      <c r="P101" s="1489"/>
      <c r="Q101" s="1489"/>
      <c r="R101" s="1489"/>
      <c r="S101" s="1489"/>
      <c r="T101" s="1489"/>
      <c r="U101" s="1489"/>
      <c r="V101" s="1489"/>
      <c r="W101" s="1489"/>
      <c r="X101" s="1489"/>
      <c r="Y101" s="1489"/>
      <c r="Z101" s="1489"/>
      <c r="AA101" s="1489"/>
      <c r="AB101" s="1490"/>
    </row>
    <row r="102" spans="1:30" ht="42" customHeight="1">
      <c r="A102" s="1491" t="s">
        <v>181</v>
      </c>
      <c r="B102" s="1491"/>
      <c r="C102" s="1496" t="s">
        <v>181</v>
      </c>
      <c r="D102" s="1496"/>
      <c r="E102" s="1496"/>
      <c r="F102" s="1491" t="s">
        <v>181</v>
      </c>
      <c r="G102" s="1491"/>
      <c r="H102" s="1491"/>
      <c r="I102" s="1491"/>
      <c r="J102" s="1491"/>
      <c r="K102" s="1493" t="s">
        <v>803</v>
      </c>
      <c r="L102" s="1493"/>
      <c r="M102" s="1493"/>
      <c r="N102" s="1493"/>
      <c r="O102" s="1493"/>
      <c r="P102" s="1491" t="s">
        <v>181</v>
      </c>
      <c r="Q102" s="1491"/>
      <c r="R102" s="1491"/>
      <c r="S102" s="1491"/>
      <c r="T102" s="1491"/>
      <c r="U102" s="1491"/>
      <c r="V102" s="1494"/>
      <c r="W102" s="1495"/>
      <c r="X102" s="1495"/>
      <c r="Y102" s="1495"/>
      <c r="Z102" s="1487"/>
      <c r="AA102" s="1487"/>
      <c r="AB102" s="1487"/>
    </row>
    <row r="103" spans="1:30" s="409" customFormat="1" ht="42" customHeight="1">
      <c r="A103" s="1491" t="s">
        <v>181</v>
      </c>
      <c r="B103" s="1491"/>
      <c r="C103" s="1496" t="s">
        <v>181</v>
      </c>
      <c r="D103" s="1496"/>
      <c r="E103" s="1496"/>
      <c r="F103" s="1491" t="s">
        <v>181</v>
      </c>
      <c r="G103" s="1491"/>
      <c r="H103" s="1491"/>
      <c r="I103" s="1491"/>
      <c r="J103" s="1491"/>
      <c r="K103" s="1497" t="s">
        <v>822</v>
      </c>
      <c r="L103" s="1497"/>
      <c r="M103" s="1497"/>
      <c r="N103" s="1497"/>
      <c r="O103" s="1497"/>
      <c r="P103" s="1491" t="s">
        <v>181</v>
      </c>
      <c r="Q103" s="1491"/>
      <c r="R103" s="1491"/>
      <c r="S103" s="1491"/>
      <c r="T103" s="1491"/>
      <c r="U103" s="1491"/>
      <c r="V103" s="1494"/>
      <c r="W103" s="1495"/>
      <c r="X103" s="1495"/>
      <c r="Y103" s="1495"/>
      <c r="Z103" s="1487"/>
      <c r="AA103" s="1487"/>
      <c r="AB103" s="1487"/>
    </row>
    <row r="104" spans="1:30" ht="18" customHeight="1">
      <c r="A104" s="1513" t="s">
        <v>870</v>
      </c>
      <c r="B104" s="1513"/>
      <c r="C104" s="1513"/>
      <c r="D104" s="1513"/>
      <c r="E104" s="1513"/>
      <c r="F104" s="1513"/>
      <c r="G104" s="1513"/>
      <c r="H104" s="1513"/>
      <c r="I104" s="1513"/>
      <c r="J104" s="1513"/>
      <c r="K104" s="1513"/>
      <c r="L104" s="1513"/>
      <c r="M104" s="1513"/>
      <c r="N104" s="1513"/>
      <c r="O104" s="1513"/>
      <c r="P104" s="1513"/>
      <c r="Q104" s="1513"/>
      <c r="R104" s="1513"/>
      <c r="S104" s="1513"/>
      <c r="T104" s="1513"/>
      <c r="U104" s="1513"/>
      <c r="V104" s="1513"/>
      <c r="W104" s="1513"/>
      <c r="X104" s="1513"/>
      <c r="Y104" s="1513"/>
      <c r="Z104" s="1513"/>
      <c r="AA104" s="1513"/>
      <c r="AB104" s="1513"/>
    </row>
    <row r="105" spans="1:30" ht="42" customHeight="1">
      <c r="A105" s="1491" t="s">
        <v>181</v>
      </c>
      <c r="B105" s="1491"/>
      <c r="C105" s="1496" t="s">
        <v>181</v>
      </c>
      <c r="D105" s="1496"/>
      <c r="E105" s="1496"/>
      <c r="F105" s="1491" t="s">
        <v>181</v>
      </c>
      <c r="G105" s="1491"/>
      <c r="H105" s="1491"/>
      <c r="I105" s="1491"/>
      <c r="J105" s="1491"/>
      <c r="K105" s="1514" t="s">
        <v>808</v>
      </c>
      <c r="L105" s="1515"/>
      <c r="M105" s="1515"/>
      <c r="N105" s="1515"/>
      <c r="O105" s="1516"/>
      <c r="P105" s="1491" t="s">
        <v>181</v>
      </c>
      <c r="Q105" s="1491"/>
      <c r="R105" s="1491"/>
      <c r="S105" s="1491"/>
      <c r="T105" s="1491"/>
      <c r="U105" s="1491"/>
      <c r="V105" s="1494"/>
      <c r="W105" s="1495"/>
      <c r="X105" s="1495"/>
      <c r="Y105" s="1495"/>
      <c r="Z105" s="1487"/>
      <c r="AA105" s="1487"/>
      <c r="AB105" s="1487"/>
    </row>
    <row r="106" spans="1:30" s="409" customFormat="1" ht="42" customHeight="1">
      <c r="A106" s="1491" t="s">
        <v>181</v>
      </c>
      <c r="B106" s="1491"/>
      <c r="C106" s="1496" t="s">
        <v>181</v>
      </c>
      <c r="D106" s="1496"/>
      <c r="E106" s="1496"/>
      <c r="F106" s="1491" t="s">
        <v>181</v>
      </c>
      <c r="G106" s="1491"/>
      <c r="H106" s="1491"/>
      <c r="I106" s="1491"/>
      <c r="J106" s="1491"/>
      <c r="K106" s="1507" t="s">
        <v>812</v>
      </c>
      <c r="L106" s="1508"/>
      <c r="M106" s="1508"/>
      <c r="N106" s="1508"/>
      <c r="O106" s="1509"/>
      <c r="P106" s="1491" t="s">
        <v>181</v>
      </c>
      <c r="Q106" s="1491"/>
      <c r="R106" s="1491"/>
      <c r="S106" s="1491"/>
      <c r="T106" s="1491"/>
      <c r="U106" s="1491"/>
      <c r="V106" s="1494"/>
      <c r="W106" s="1495"/>
      <c r="X106" s="1495"/>
      <c r="Y106" s="1495"/>
      <c r="Z106" s="1487"/>
      <c r="AA106" s="1487"/>
      <c r="AB106" s="1487"/>
    </row>
    <row r="107" spans="1:30" ht="34.5" customHeight="1">
      <c r="A107" s="495" t="s">
        <v>536</v>
      </c>
      <c r="B107" s="1485" t="s">
        <v>590</v>
      </c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7"/>
      <c r="AA107" s="1487"/>
      <c r="AB107" s="1487"/>
    </row>
    <row r="108" spans="1:30" ht="30" customHeight="1">
      <c r="A108" s="495" t="s">
        <v>537</v>
      </c>
      <c r="B108" s="1485" t="s">
        <v>593</v>
      </c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6"/>
      <c r="AA108" s="1486"/>
      <c r="AB108" s="1486"/>
    </row>
    <row r="109" spans="1:30" ht="40.5" customHeight="1">
      <c r="A109" s="495" t="s">
        <v>538</v>
      </c>
      <c r="B109" s="1485" t="s">
        <v>592</v>
      </c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6"/>
      <c r="AA109" s="1486"/>
      <c r="AB109" s="1486"/>
    </row>
    <row r="110" spans="1:30" ht="30" customHeight="1">
      <c r="A110" s="495" t="s">
        <v>550</v>
      </c>
      <c r="B110" s="1274" t="s">
        <v>229</v>
      </c>
      <c r="C110" s="1274"/>
      <c r="D110" s="1274"/>
      <c r="E110" s="1274"/>
      <c r="F110" s="1274"/>
      <c r="G110" s="1274"/>
      <c r="H110" s="1274"/>
      <c r="I110" s="1274"/>
      <c r="J110" s="1274"/>
      <c r="K110" s="1274"/>
      <c r="L110" s="1274"/>
      <c r="M110" s="1274"/>
      <c r="N110" s="1274"/>
      <c r="O110" s="1274"/>
      <c r="P110" s="1274"/>
      <c r="Q110" s="1274"/>
      <c r="R110" s="1274"/>
      <c r="S110" s="1274"/>
      <c r="T110" s="1274"/>
      <c r="U110" s="1274"/>
      <c r="V110" s="1274"/>
      <c r="W110" s="1274"/>
      <c r="X110" s="1274"/>
      <c r="Y110" s="1274"/>
      <c r="Z110" s="1552">
        <f>SUM(Z96:AB97,Z99:AB100,Z102:AB103,Z105:AB109)</f>
        <v>0</v>
      </c>
      <c r="AA110" s="1552"/>
      <c r="AB110" s="1552"/>
    </row>
    <row r="111" spans="1:30" ht="14.25" customHeight="1">
      <c r="A111" s="1520" t="s">
        <v>551</v>
      </c>
      <c r="B111" s="1560" t="s">
        <v>453</v>
      </c>
      <c r="C111" s="1561"/>
      <c r="D111" s="1561"/>
      <c r="E111" s="1561"/>
      <c r="F111" s="1561"/>
      <c r="G111" s="1561"/>
      <c r="H111" s="1562"/>
      <c r="I111" s="1530" t="str">
        <f>IF(Z110&gt;0,"Wpisz wartość kursu EUR do PLN","nd")</f>
        <v>nd</v>
      </c>
      <c r="J111" s="1531"/>
      <c r="K111" s="1532"/>
      <c r="L111" s="228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1539" t="s">
        <v>281</v>
      </c>
      <c r="Z111" s="1541" t="str">
        <f>IF(Z110=0,"",W89-Z110)</f>
        <v/>
      </c>
      <c r="AA111" s="1542"/>
      <c r="AB111" s="1543"/>
    </row>
    <row r="112" spans="1:30" ht="14.25" customHeight="1">
      <c r="A112" s="1521"/>
      <c r="B112" s="1563"/>
      <c r="C112" s="934"/>
      <c r="D112" s="934"/>
      <c r="E112" s="934"/>
      <c r="F112" s="934"/>
      <c r="G112" s="934"/>
      <c r="H112" s="1564"/>
      <c r="I112" s="1533"/>
      <c r="J112" s="1534"/>
      <c r="K112" s="1535"/>
      <c r="L112" s="1547" t="s">
        <v>280</v>
      </c>
      <c r="M112" s="1548"/>
      <c r="N112" s="1591"/>
      <c r="O112" s="1592"/>
      <c r="P112" s="1592"/>
      <c r="Q112" s="1592"/>
      <c r="R112" s="1592"/>
      <c r="S112" s="1592"/>
      <c r="T112" s="1592"/>
      <c r="U112" s="1592"/>
      <c r="V112" s="1592"/>
      <c r="W112" s="1593"/>
      <c r="X112" s="573"/>
      <c r="Y112" s="1540"/>
      <c r="Z112" s="1544"/>
      <c r="AA112" s="1545"/>
      <c r="AB112" s="1546"/>
    </row>
    <row r="113" spans="1:30" ht="25.5" customHeight="1">
      <c r="A113" s="1522"/>
      <c r="B113" s="1565"/>
      <c r="C113" s="1566"/>
      <c r="D113" s="1566"/>
      <c r="E113" s="1566"/>
      <c r="F113" s="1566"/>
      <c r="G113" s="1566"/>
      <c r="H113" s="1567"/>
      <c r="I113" s="1536"/>
      <c r="J113" s="1537"/>
      <c r="K113" s="1538"/>
      <c r="L113" s="1549"/>
      <c r="M113" s="1550"/>
      <c r="N113" s="1551" t="s">
        <v>115</v>
      </c>
      <c r="O113" s="1551"/>
      <c r="P113" s="1551"/>
      <c r="Q113" s="1551"/>
      <c r="R113" s="1551"/>
      <c r="S113" s="1551"/>
      <c r="T113" s="1551"/>
      <c r="U113" s="1551"/>
      <c r="V113" s="1551"/>
      <c r="W113" s="1551"/>
      <c r="X113" s="230"/>
      <c r="Y113" s="583" t="s">
        <v>10</v>
      </c>
      <c r="Z113" s="1552" t="str">
        <f>IF(Z110=0,"",Z111*I111)</f>
        <v/>
      </c>
      <c r="AA113" s="1552"/>
      <c r="AB113" s="1552"/>
    </row>
    <row r="114" spans="1:30" ht="6" customHeight="1">
      <c r="A114" s="585"/>
      <c r="B114" s="224"/>
      <c r="C114" s="224"/>
      <c r="D114" s="224"/>
      <c r="E114" s="224"/>
      <c r="F114" s="224"/>
      <c r="G114" s="225"/>
      <c r="H114" s="225"/>
      <c r="I114" s="225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37"/>
      <c r="U114" s="82"/>
      <c r="V114" s="225"/>
      <c r="W114" s="225"/>
      <c r="X114" s="225"/>
      <c r="Y114" s="225"/>
      <c r="Z114" s="225"/>
      <c r="AA114" s="225"/>
      <c r="AB114" s="225"/>
    </row>
    <row r="115" spans="1:30" ht="6" customHeight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</row>
    <row r="116" spans="1:30" ht="15" customHeight="1">
      <c r="A116" s="1554" t="s">
        <v>539</v>
      </c>
      <c r="B116" s="1555"/>
      <c r="C116" s="1555"/>
      <c r="D116" s="1555"/>
      <c r="E116" s="1555"/>
      <c r="F116" s="1555"/>
      <c r="G116" s="1555"/>
      <c r="H116" s="1555"/>
      <c r="I116" s="1555"/>
      <c r="J116" s="1555"/>
      <c r="K116" s="1555"/>
      <c r="L116" s="1555"/>
      <c r="M116" s="1555"/>
      <c r="N116" s="1555"/>
      <c r="O116" s="1555"/>
      <c r="P116" s="1555"/>
      <c r="Q116" s="1555"/>
      <c r="R116" s="1555"/>
      <c r="S116" s="1555"/>
      <c r="T116" s="1555"/>
      <c r="U116" s="1555"/>
      <c r="V116" s="1556"/>
      <c r="W116" s="1568">
        <v>20000</v>
      </c>
      <c r="X116" s="1569"/>
      <c r="Y116" s="1569"/>
      <c r="Z116" s="1570"/>
      <c r="AA116" s="578" t="s">
        <v>13</v>
      </c>
      <c r="AB116" s="1574" t="str">
        <f>IF(Z138=0,"","x")</f>
        <v/>
      </c>
    </row>
    <row r="117" spans="1:30" ht="3" customHeight="1">
      <c r="A117" s="1557"/>
      <c r="B117" s="1558"/>
      <c r="C117" s="1558"/>
      <c r="D117" s="1558"/>
      <c r="E117" s="1558"/>
      <c r="F117" s="1558"/>
      <c r="G117" s="1558"/>
      <c r="H117" s="1558"/>
      <c r="I117" s="1558"/>
      <c r="J117" s="1558"/>
      <c r="K117" s="1558"/>
      <c r="L117" s="1558"/>
      <c r="M117" s="1558"/>
      <c r="N117" s="1558"/>
      <c r="O117" s="1558"/>
      <c r="P117" s="1558"/>
      <c r="Q117" s="1558"/>
      <c r="R117" s="1558"/>
      <c r="S117" s="1558"/>
      <c r="T117" s="1558"/>
      <c r="U117" s="1558"/>
      <c r="V117" s="1559"/>
      <c r="W117" s="1571"/>
      <c r="X117" s="1572"/>
      <c r="Y117" s="1572"/>
      <c r="Z117" s="1573"/>
      <c r="AB117" s="1575"/>
      <c r="AD117" s="550"/>
    </row>
    <row r="118" spans="1:30" ht="13.2" customHeight="1">
      <c r="A118" s="559"/>
      <c r="B118" s="559"/>
      <c r="C118" s="559"/>
      <c r="D118" s="559"/>
      <c r="E118" s="559"/>
      <c r="F118" s="559"/>
      <c r="G118" s="559"/>
      <c r="H118" s="559"/>
      <c r="I118" s="559"/>
      <c r="J118" s="559"/>
      <c r="K118" s="559"/>
      <c r="L118" s="559"/>
      <c r="M118" s="559"/>
      <c r="N118" s="559"/>
      <c r="O118" s="559"/>
      <c r="P118" s="559"/>
      <c r="Q118" s="559"/>
      <c r="R118" s="559"/>
      <c r="S118" s="559"/>
      <c r="T118" s="559"/>
      <c r="U118" s="559"/>
      <c r="V118" s="559"/>
      <c r="W118" s="541"/>
      <c r="X118" s="541"/>
      <c r="Y118" s="541"/>
      <c r="Z118" s="541"/>
      <c r="AB118" s="542"/>
      <c r="AD118" s="550"/>
    </row>
    <row r="119" spans="1:30" ht="20.25" customHeight="1">
      <c r="A119" s="1412" t="s">
        <v>540</v>
      </c>
      <c r="B119" s="1412"/>
      <c r="C119" s="1412"/>
      <c r="D119" s="1412"/>
      <c r="E119" s="1412"/>
      <c r="F119" s="1412"/>
      <c r="G119" s="1412"/>
      <c r="H119" s="1412"/>
      <c r="I119" s="1412"/>
      <c r="J119" s="1412"/>
      <c r="K119" s="1412"/>
      <c r="L119" s="1412"/>
      <c r="M119" s="1412"/>
      <c r="N119" s="1412"/>
      <c r="O119" s="1412"/>
      <c r="P119" s="1412"/>
      <c r="Q119" s="1412"/>
      <c r="R119" s="1412"/>
      <c r="S119" s="1412"/>
      <c r="T119" s="1412"/>
      <c r="U119" s="1412"/>
      <c r="V119" s="1412"/>
      <c r="W119" s="1412"/>
      <c r="X119" s="1412"/>
      <c r="Y119" s="1412"/>
      <c r="Z119" s="1412"/>
      <c r="AA119" s="1412"/>
      <c r="AB119" s="1412"/>
    </row>
    <row r="120" spans="1:30" ht="2.25" customHeight="1">
      <c r="A120" s="559"/>
      <c r="B120" s="559"/>
      <c r="C120" s="559"/>
      <c r="D120" s="559"/>
      <c r="E120" s="559"/>
      <c r="F120" s="559"/>
      <c r="G120" s="559"/>
      <c r="H120" s="559"/>
      <c r="I120" s="559"/>
      <c r="J120" s="559"/>
      <c r="K120" s="559"/>
      <c r="L120" s="559"/>
      <c r="M120" s="559"/>
      <c r="N120" s="559"/>
      <c r="O120" s="559"/>
      <c r="P120" s="559"/>
      <c r="Q120" s="559"/>
      <c r="R120" s="559"/>
      <c r="S120" s="559"/>
      <c r="T120" s="559"/>
      <c r="U120" s="559"/>
      <c r="V120" s="559"/>
      <c r="W120" s="559"/>
      <c r="X120" s="559"/>
      <c r="Y120" s="559"/>
      <c r="Z120" s="559"/>
      <c r="AA120" s="559"/>
      <c r="AB120" s="227"/>
    </row>
    <row r="121" spans="1:30" ht="18" customHeight="1">
      <c r="A121" s="1263" t="s">
        <v>274</v>
      </c>
      <c r="B121" s="1261"/>
      <c r="C121" s="1261"/>
      <c r="D121" s="1261"/>
      <c r="E121" s="1261"/>
      <c r="F121" s="1261"/>
      <c r="G121" s="1261"/>
      <c r="H121" s="1261"/>
      <c r="I121" s="1261"/>
      <c r="J121" s="1261"/>
      <c r="K121" s="1261"/>
      <c r="L121" s="1261"/>
      <c r="M121" s="1261"/>
      <c r="N121" s="1261"/>
      <c r="O121" s="1261"/>
      <c r="P121" s="1261"/>
      <c r="Q121" s="1261"/>
      <c r="R121" s="1261"/>
      <c r="S121" s="1261"/>
      <c r="T121" s="1261"/>
      <c r="U121" s="1261"/>
      <c r="V121" s="1261"/>
      <c r="W121" s="1261"/>
      <c r="X121" s="1261"/>
      <c r="Y121" s="1261"/>
      <c r="Z121" s="1261"/>
      <c r="AA121" s="1261"/>
      <c r="AB121" s="1262"/>
    </row>
    <row r="122" spans="1:30" ht="35.25" customHeight="1">
      <c r="A122" s="1517" t="s">
        <v>272</v>
      </c>
      <c r="B122" s="1517"/>
      <c r="C122" s="1517" t="s">
        <v>226</v>
      </c>
      <c r="D122" s="1517"/>
      <c r="E122" s="1517"/>
      <c r="F122" s="1517" t="s">
        <v>227</v>
      </c>
      <c r="G122" s="1517"/>
      <c r="H122" s="1517"/>
      <c r="I122" s="1517"/>
      <c r="J122" s="1517"/>
      <c r="K122" s="1517" t="s">
        <v>242</v>
      </c>
      <c r="L122" s="1518"/>
      <c r="M122" s="1518"/>
      <c r="N122" s="1518"/>
      <c r="O122" s="1518"/>
      <c r="P122" s="1517" t="s">
        <v>529</v>
      </c>
      <c r="Q122" s="1518"/>
      <c r="R122" s="1518"/>
      <c r="S122" s="1518"/>
      <c r="T122" s="1518"/>
      <c r="U122" s="1518"/>
      <c r="V122" s="1553" t="s">
        <v>228</v>
      </c>
      <c r="W122" s="1553"/>
      <c r="X122" s="1553"/>
      <c r="Y122" s="1553"/>
      <c r="Z122" s="1517" t="s">
        <v>328</v>
      </c>
      <c r="AA122" s="1517"/>
      <c r="AB122" s="1517"/>
    </row>
    <row r="123" spans="1:30" ht="18.75" customHeight="1">
      <c r="A123" s="1513" t="s">
        <v>730</v>
      </c>
      <c r="B123" s="1513"/>
      <c r="C123" s="1513"/>
      <c r="D123" s="1513"/>
      <c r="E123" s="1513"/>
      <c r="F123" s="1513"/>
      <c r="G123" s="1513"/>
      <c r="H123" s="1513"/>
      <c r="I123" s="1513"/>
      <c r="J123" s="1513"/>
      <c r="K123" s="1513"/>
      <c r="L123" s="1513"/>
      <c r="M123" s="1513"/>
      <c r="N123" s="1513"/>
      <c r="O123" s="1513"/>
      <c r="P123" s="1513"/>
      <c r="Q123" s="1513"/>
      <c r="R123" s="1513"/>
      <c r="S123" s="1513"/>
      <c r="T123" s="1513"/>
      <c r="U123" s="1513"/>
      <c r="V123" s="1513"/>
      <c r="W123" s="1513"/>
      <c r="X123" s="1513"/>
      <c r="Y123" s="1513"/>
      <c r="Z123" s="1513"/>
      <c r="AA123" s="1513"/>
      <c r="AB123" s="1513"/>
    </row>
    <row r="124" spans="1:30" ht="42" customHeight="1">
      <c r="A124" s="1491"/>
      <c r="B124" s="1491"/>
      <c r="C124" s="1496"/>
      <c r="D124" s="1496"/>
      <c r="E124" s="1496"/>
      <c r="F124" s="1491"/>
      <c r="G124" s="1491"/>
      <c r="H124" s="1491"/>
      <c r="I124" s="1491"/>
      <c r="J124" s="1491"/>
      <c r="K124" s="1493" t="s">
        <v>731</v>
      </c>
      <c r="L124" s="1493"/>
      <c r="M124" s="1493"/>
      <c r="N124" s="1493"/>
      <c r="O124" s="1493"/>
      <c r="P124" s="1491"/>
      <c r="Q124" s="1491"/>
      <c r="R124" s="1491"/>
      <c r="S124" s="1491"/>
      <c r="T124" s="1491"/>
      <c r="U124" s="1491"/>
      <c r="V124" s="1494"/>
      <c r="W124" s="1495"/>
      <c r="X124" s="1495"/>
      <c r="Y124" s="1495"/>
      <c r="Z124" s="1487"/>
      <c r="AA124" s="1487"/>
      <c r="AB124" s="1487"/>
    </row>
    <row r="125" spans="1:30" s="409" customFormat="1" ht="42" customHeight="1">
      <c r="A125" s="1491"/>
      <c r="B125" s="1491"/>
      <c r="C125" s="1496"/>
      <c r="D125" s="1496"/>
      <c r="E125" s="1496"/>
      <c r="F125" s="1491"/>
      <c r="G125" s="1491"/>
      <c r="H125" s="1491"/>
      <c r="I125" s="1491"/>
      <c r="J125" s="1491"/>
      <c r="K125" s="1497" t="s">
        <v>732</v>
      </c>
      <c r="L125" s="1497"/>
      <c r="M125" s="1497"/>
      <c r="N125" s="1497"/>
      <c r="O125" s="1497"/>
      <c r="P125" s="1491"/>
      <c r="Q125" s="1491"/>
      <c r="R125" s="1491"/>
      <c r="S125" s="1491"/>
      <c r="T125" s="1491"/>
      <c r="U125" s="1491"/>
      <c r="V125" s="1494"/>
      <c r="W125" s="1495"/>
      <c r="X125" s="1495"/>
      <c r="Y125" s="1495"/>
      <c r="Z125" s="1487"/>
      <c r="AA125" s="1487"/>
      <c r="AB125" s="1487"/>
    </row>
    <row r="126" spans="1:30" ht="18.75" customHeight="1">
      <c r="A126" s="1510" t="s">
        <v>871</v>
      </c>
      <c r="B126" s="1511"/>
      <c r="C126" s="1511"/>
      <c r="D126" s="1511"/>
      <c r="E126" s="1511"/>
      <c r="F126" s="1511"/>
      <c r="G126" s="1511"/>
      <c r="H126" s="1511"/>
      <c r="I126" s="1511"/>
      <c r="J126" s="1511"/>
      <c r="K126" s="1511"/>
      <c r="L126" s="1511"/>
      <c r="M126" s="1511"/>
      <c r="N126" s="1511"/>
      <c r="O126" s="1511"/>
      <c r="P126" s="1511"/>
      <c r="Q126" s="1511"/>
      <c r="R126" s="1511"/>
      <c r="S126" s="1511"/>
      <c r="T126" s="1511"/>
      <c r="U126" s="1511"/>
      <c r="V126" s="1511"/>
      <c r="W126" s="1511"/>
      <c r="X126" s="1511"/>
      <c r="Y126" s="1511"/>
      <c r="Z126" s="1511"/>
      <c r="AA126" s="1511"/>
      <c r="AB126" s="1512"/>
      <c r="AD126" s="529" t="s">
        <v>703</v>
      </c>
    </row>
    <row r="127" spans="1:30" ht="42" customHeight="1">
      <c r="A127" s="1491"/>
      <c r="B127" s="1491"/>
      <c r="C127" s="1496"/>
      <c r="D127" s="1496"/>
      <c r="E127" s="1496"/>
      <c r="F127" s="1491"/>
      <c r="G127" s="1491"/>
      <c r="H127" s="1491"/>
      <c r="I127" s="1491"/>
      <c r="J127" s="1491"/>
      <c r="K127" s="1493" t="s">
        <v>809</v>
      </c>
      <c r="L127" s="1493"/>
      <c r="M127" s="1493"/>
      <c r="N127" s="1493"/>
      <c r="O127" s="1493"/>
      <c r="P127" s="1491"/>
      <c r="Q127" s="1491"/>
      <c r="R127" s="1491"/>
      <c r="S127" s="1491"/>
      <c r="T127" s="1491"/>
      <c r="U127" s="1491"/>
      <c r="V127" s="1494"/>
      <c r="W127" s="1495"/>
      <c r="X127" s="1495"/>
      <c r="Y127" s="1495"/>
      <c r="Z127" s="1487"/>
      <c r="AA127" s="1487"/>
      <c r="AB127" s="1487"/>
      <c r="AD127" s="527" t="s">
        <v>704</v>
      </c>
    </row>
    <row r="128" spans="1:30" s="409" customFormat="1" ht="42" customHeight="1">
      <c r="A128" s="1491"/>
      <c r="B128" s="1491"/>
      <c r="C128" s="1496"/>
      <c r="D128" s="1496"/>
      <c r="E128" s="1496"/>
      <c r="F128" s="1491"/>
      <c r="G128" s="1491"/>
      <c r="H128" s="1491"/>
      <c r="I128" s="1491"/>
      <c r="J128" s="1491"/>
      <c r="K128" s="1497" t="s">
        <v>809</v>
      </c>
      <c r="L128" s="1497"/>
      <c r="M128" s="1497"/>
      <c r="N128" s="1497"/>
      <c r="O128" s="1497"/>
      <c r="P128" s="1491"/>
      <c r="Q128" s="1491"/>
      <c r="R128" s="1491"/>
      <c r="S128" s="1491"/>
      <c r="T128" s="1491"/>
      <c r="U128" s="1491"/>
      <c r="V128" s="1494"/>
      <c r="W128" s="1495"/>
      <c r="X128" s="1495"/>
      <c r="Y128" s="1495"/>
      <c r="Z128" s="1487"/>
      <c r="AA128" s="1487"/>
      <c r="AB128" s="1487"/>
    </row>
    <row r="129" spans="1:28" ht="18.75" customHeight="1">
      <c r="A129" s="1488" t="s">
        <v>872</v>
      </c>
      <c r="B129" s="1489"/>
      <c r="C129" s="1489"/>
      <c r="D129" s="1489"/>
      <c r="E129" s="1489"/>
      <c r="F129" s="1489"/>
      <c r="G129" s="1489"/>
      <c r="H129" s="1489"/>
      <c r="I129" s="1489"/>
      <c r="J129" s="1489"/>
      <c r="K129" s="1489"/>
      <c r="L129" s="1489"/>
      <c r="M129" s="1489"/>
      <c r="N129" s="1489"/>
      <c r="O129" s="1489"/>
      <c r="P129" s="1489"/>
      <c r="Q129" s="1489"/>
      <c r="R129" s="1489"/>
      <c r="S129" s="1489"/>
      <c r="T129" s="1489"/>
      <c r="U129" s="1489"/>
      <c r="V129" s="1489"/>
      <c r="W129" s="1489"/>
      <c r="X129" s="1489"/>
      <c r="Y129" s="1489"/>
      <c r="Z129" s="1489"/>
      <c r="AA129" s="1489"/>
      <c r="AB129" s="1490"/>
    </row>
    <row r="130" spans="1:28" ht="42" customHeight="1">
      <c r="A130" s="1491" t="s">
        <v>181</v>
      </c>
      <c r="B130" s="1491"/>
      <c r="C130" s="1492" t="s">
        <v>181</v>
      </c>
      <c r="D130" s="1492"/>
      <c r="E130" s="1492"/>
      <c r="F130" s="1491" t="s">
        <v>181</v>
      </c>
      <c r="G130" s="1491"/>
      <c r="H130" s="1491"/>
      <c r="I130" s="1491"/>
      <c r="J130" s="1491"/>
      <c r="K130" s="1493" t="s">
        <v>810</v>
      </c>
      <c r="L130" s="1493"/>
      <c r="M130" s="1493"/>
      <c r="N130" s="1493"/>
      <c r="O130" s="1493"/>
      <c r="P130" s="1491" t="s">
        <v>181</v>
      </c>
      <c r="Q130" s="1491"/>
      <c r="R130" s="1491"/>
      <c r="S130" s="1491"/>
      <c r="T130" s="1491"/>
      <c r="U130" s="1491"/>
      <c r="V130" s="1494"/>
      <c r="W130" s="1495"/>
      <c r="X130" s="1495"/>
      <c r="Y130" s="1495"/>
      <c r="Z130" s="1487"/>
      <c r="AA130" s="1487"/>
      <c r="AB130" s="1487"/>
    </row>
    <row r="131" spans="1:28" s="409" customFormat="1" ht="42" customHeight="1">
      <c r="A131" s="1491" t="s">
        <v>181</v>
      </c>
      <c r="B131" s="1491"/>
      <c r="C131" s="1492" t="s">
        <v>181</v>
      </c>
      <c r="D131" s="1492"/>
      <c r="E131" s="1492"/>
      <c r="F131" s="1491" t="s">
        <v>181</v>
      </c>
      <c r="G131" s="1491"/>
      <c r="H131" s="1491"/>
      <c r="I131" s="1491"/>
      <c r="J131" s="1491"/>
      <c r="K131" s="1497" t="s">
        <v>822</v>
      </c>
      <c r="L131" s="1497"/>
      <c r="M131" s="1497"/>
      <c r="N131" s="1497"/>
      <c r="O131" s="1497"/>
      <c r="P131" s="1491" t="s">
        <v>181</v>
      </c>
      <c r="Q131" s="1491"/>
      <c r="R131" s="1491"/>
      <c r="S131" s="1491"/>
      <c r="T131" s="1491"/>
      <c r="U131" s="1491"/>
      <c r="V131" s="1494"/>
      <c r="W131" s="1495"/>
      <c r="X131" s="1495"/>
      <c r="Y131" s="1495"/>
      <c r="Z131" s="1487"/>
      <c r="AA131" s="1487"/>
      <c r="AB131" s="1487"/>
    </row>
    <row r="132" spans="1:28" ht="18.75" customHeight="1">
      <c r="A132" s="1513" t="s">
        <v>873</v>
      </c>
      <c r="B132" s="1513"/>
      <c r="C132" s="1513"/>
      <c r="D132" s="1513"/>
      <c r="E132" s="1513"/>
      <c r="F132" s="1513"/>
      <c r="G132" s="1513"/>
      <c r="H132" s="1513"/>
      <c r="I132" s="1513"/>
      <c r="J132" s="1513"/>
      <c r="K132" s="1513"/>
      <c r="L132" s="1513"/>
      <c r="M132" s="1513"/>
      <c r="N132" s="1513"/>
      <c r="O132" s="1513"/>
      <c r="P132" s="1513"/>
      <c r="Q132" s="1513"/>
      <c r="R132" s="1513"/>
      <c r="S132" s="1513"/>
      <c r="T132" s="1513"/>
      <c r="U132" s="1513"/>
      <c r="V132" s="1513"/>
      <c r="W132" s="1513"/>
      <c r="X132" s="1513"/>
      <c r="Y132" s="1513"/>
      <c r="Z132" s="1513"/>
      <c r="AA132" s="1513"/>
      <c r="AB132" s="1513"/>
    </row>
    <row r="133" spans="1:28" ht="42" customHeight="1">
      <c r="A133" s="1491" t="s">
        <v>181</v>
      </c>
      <c r="B133" s="1491"/>
      <c r="C133" s="1492" t="s">
        <v>181</v>
      </c>
      <c r="D133" s="1492"/>
      <c r="E133" s="1492"/>
      <c r="F133" s="1491" t="s">
        <v>181</v>
      </c>
      <c r="G133" s="1491"/>
      <c r="H133" s="1491"/>
      <c r="I133" s="1491"/>
      <c r="J133" s="1491"/>
      <c r="K133" s="1514" t="s">
        <v>802</v>
      </c>
      <c r="L133" s="1515"/>
      <c r="M133" s="1515"/>
      <c r="N133" s="1515"/>
      <c r="O133" s="1516"/>
      <c r="P133" s="1491" t="s">
        <v>181</v>
      </c>
      <c r="Q133" s="1491"/>
      <c r="R133" s="1491"/>
      <c r="S133" s="1491"/>
      <c r="T133" s="1491"/>
      <c r="U133" s="1491"/>
      <c r="V133" s="1494"/>
      <c r="W133" s="1495"/>
      <c r="X133" s="1495"/>
      <c r="Y133" s="1495"/>
      <c r="Z133" s="1487"/>
      <c r="AA133" s="1487"/>
      <c r="AB133" s="1487"/>
    </row>
    <row r="134" spans="1:28" s="409" customFormat="1" ht="42" customHeight="1">
      <c r="A134" s="1491" t="s">
        <v>181</v>
      </c>
      <c r="B134" s="1491"/>
      <c r="C134" s="1492" t="s">
        <v>181</v>
      </c>
      <c r="D134" s="1492"/>
      <c r="E134" s="1492"/>
      <c r="F134" s="1491" t="s">
        <v>181</v>
      </c>
      <c r="G134" s="1491"/>
      <c r="H134" s="1491"/>
      <c r="I134" s="1491"/>
      <c r="J134" s="1491"/>
      <c r="K134" s="1507" t="s">
        <v>811</v>
      </c>
      <c r="L134" s="1508"/>
      <c r="M134" s="1508"/>
      <c r="N134" s="1508"/>
      <c r="O134" s="1509"/>
      <c r="P134" s="1491" t="s">
        <v>181</v>
      </c>
      <c r="Q134" s="1491"/>
      <c r="R134" s="1491"/>
      <c r="S134" s="1491"/>
      <c r="T134" s="1491"/>
      <c r="U134" s="1491"/>
      <c r="V134" s="1494"/>
      <c r="W134" s="1495"/>
      <c r="X134" s="1495"/>
      <c r="Y134" s="1495"/>
      <c r="Z134" s="1487"/>
      <c r="AA134" s="1487"/>
      <c r="AB134" s="1487"/>
    </row>
    <row r="135" spans="1:28" ht="36" customHeight="1">
      <c r="A135" s="495" t="s">
        <v>541</v>
      </c>
      <c r="B135" s="1485" t="s">
        <v>590</v>
      </c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7"/>
      <c r="AA135" s="1487"/>
      <c r="AB135" s="1487"/>
    </row>
    <row r="136" spans="1:28" ht="28.5" customHeight="1">
      <c r="A136" s="495" t="s">
        <v>542</v>
      </c>
      <c r="B136" s="1485" t="s">
        <v>593</v>
      </c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6"/>
      <c r="AA136" s="1486"/>
      <c r="AB136" s="1486"/>
    </row>
    <row r="137" spans="1:28" ht="40.5" customHeight="1">
      <c r="A137" s="495" t="s">
        <v>543</v>
      </c>
      <c r="B137" s="1485" t="s">
        <v>592</v>
      </c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6"/>
      <c r="AA137" s="1486"/>
      <c r="AB137" s="1486"/>
    </row>
    <row r="138" spans="1:28" ht="28.5" customHeight="1">
      <c r="A138" s="495" t="s">
        <v>552</v>
      </c>
      <c r="B138" s="1274" t="s">
        <v>229</v>
      </c>
      <c r="C138" s="1274"/>
      <c r="D138" s="1274"/>
      <c r="E138" s="1274"/>
      <c r="F138" s="1274"/>
      <c r="G138" s="1274"/>
      <c r="H138" s="1274"/>
      <c r="I138" s="1274"/>
      <c r="J138" s="1274"/>
      <c r="K138" s="1274"/>
      <c r="L138" s="1274"/>
      <c r="M138" s="1274"/>
      <c r="N138" s="1274"/>
      <c r="O138" s="1274"/>
      <c r="P138" s="1274"/>
      <c r="Q138" s="1274"/>
      <c r="R138" s="1274"/>
      <c r="S138" s="1274"/>
      <c r="T138" s="1274"/>
      <c r="U138" s="1274"/>
      <c r="V138" s="1274"/>
      <c r="W138" s="1274"/>
      <c r="X138" s="1274"/>
      <c r="Y138" s="1274"/>
      <c r="Z138" s="1552">
        <f>SUM(Z124:AB125,Z127:AB128,Z130:AB131,Z133:AB137)</f>
        <v>0</v>
      </c>
      <c r="AA138" s="1552"/>
      <c r="AB138" s="1552"/>
    </row>
    <row r="139" spans="1:28" ht="14.25" customHeight="1">
      <c r="A139" s="1520" t="s">
        <v>553</v>
      </c>
      <c r="B139" s="1523" t="s">
        <v>453</v>
      </c>
      <c r="C139" s="1201"/>
      <c r="D139" s="1201"/>
      <c r="E139" s="1201"/>
      <c r="F139" s="1201"/>
      <c r="G139" s="1201"/>
      <c r="H139" s="1524"/>
      <c r="I139" s="1530" t="str">
        <f>IF(Z138&gt;0,"Wpisz wartość kursu EUR do PLN","nd")</f>
        <v>nd</v>
      </c>
      <c r="J139" s="1531"/>
      <c r="K139" s="1532"/>
      <c r="L139" s="228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1539" t="s">
        <v>281</v>
      </c>
      <c r="Z139" s="1541" t="str">
        <f>IF(Z138=0,"",W116-Z138)</f>
        <v/>
      </c>
      <c r="AA139" s="1542"/>
      <c r="AB139" s="1543"/>
    </row>
    <row r="140" spans="1:28" ht="14.25" customHeight="1">
      <c r="A140" s="1521"/>
      <c r="B140" s="1525"/>
      <c r="C140" s="1412"/>
      <c r="D140" s="1412"/>
      <c r="E140" s="1412"/>
      <c r="F140" s="1412"/>
      <c r="G140" s="1412"/>
      <c r="H140" s="1526"/>
      <c r="I140" s="1533"/>
      <c r="J140" s="1534"/>
      <c r="K140" s="1535"/>
      <c r="L140" s="1547" t="s">
        <v>280</v>
      </c>
      <c r="M140" s="1548"/>
      <c r="N140" s="1606"/>
      <c r="O140" s="1607"/>
      <c r="P140" s="1607"/>
      <c r="Q140" s="1607"/>
      <c r="R140" s="1607"/>
      <c r="S140" s="1607"/>
      <c r="T140" s="1607"/>
      <c r="U140" s="1607"/>
      <c r="V140" s="1607"/>
      <c r="W140" s="1608"/>
      <c r="Y140" s="1540"/>
      <c r="Z140" s="1544"/>
      <c r="AA140" s="1545"/>
      <c r="AB140" s="1546"/>
    </row>
    <row r="141" spans="1:28" ht="25.5" customHeight="1">
      <c r="A141" s="1522"/>
      <c r="B141" s="1527"/>
      <c r="C141" s="1528"/>
      <c r="D141" s="1528"/>
      <c r="E141" s="1528"/>
      <c r="F141" s="1528"/>
      <c r="G141" s="1528"/>
      <c r="H141" s="1529"/>
      <c r="I141" s="1536"/>
      <c r="J141" s="1537"/>
      <c r="K141" s="1538"/>
      <c r="L141" s="1549"/>
      <c r="M141" s="1550"/>
      <c r="N141" s="1551" t="s">
        <v>115</v>
      </c>
      <c r="O141" s="1551"/>
      <c r="P141" s="1551"/>
      <c r="Q141" s="1551"/>
      <c r="R141" s="1551"/>
      <c r="S141" s="1551"/>
      <c r="T141" s="1551"/>
      <c r="U141" s="1551"/>
      <c r="V141" s="1551"/>
      <c r="W141" s="1551"/>
      <c r="X141" s="230"/>
      <c r="Y141" s="583" t="s">
        <v>10</v>
      </c>
      <c r="Z141" s="1552" t="str">
        <f>IF(Z138=0,"",Z139*I139)</f>
        <v/>
      </c>
      <c r="AA141" s="1552"/>
      <c r="AB141" s="1552"/>
    </row>
    <row r="142" spans="1:28" ht="8.25" customHeight="1">
      <c r="A142" s="231"/>
      <c r="B142" s="232"/>
      <c r="C142" s="232"/>
      <c r="D142" s="232"/>
      <c r="E142" s="232"/>
      <c r="F142" s="232"/>
      <c r="G142" s="233"/>
      <c r="H142" s="233"/>
      <c r="I142" s="233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5"/>
      <c r="U142" s="236"/>
      <c r="V142" s="233"/>
      <c r="W142" s="225"/>
      <c r="X142" s="225"/>
      <c r="Y142" s="225"/>
      <c r="Z142" s="225"/>
      <c r="AA142" s="225"/>
      <c r="AB142" s="225"/>
    </row>
    <row r="143" spans="1:28" ht="12" customHeight="1">
      <c r="A143" s="239"/>
      <c r="B143" s="240"/>
      <c r="C143" s="240"/>
      <c r="D143" s="240"/>
      <c r="E143" s="240"/>
      <c r="F143" s="240"/>
      <c r="G143" s="240"/>
      <c r="H143" s="240"/>
      <c r="I143" s="240"/>
      <c r="J143" s="240"/>
      <c r="K143" s="240"/>
      <c r="L143" s="240"/>
      <c r="M143" s="241"/>
      <c r="N143" s="60"/>
      <c r="O143" s="1498"/>
      <c r="P143" s="1499"/>
      <c r="Q143" s="1499"/>
      <c r="R143" s="1499"/>
      <c r="S143" s="1499"/>
      <c r="T143" s="1499"/>
      <c r="U143" s="1499"/>
      <c r="V143" s="1499"/>
      <c r="W143" s="1499"/>
      <c r="X143" s="1499"/>
      <c r="Y143" s="1499"/>
      <c r="Z143" s="1499"/>
      <c r="AA143" s="1499"/>
      <c r="AB143" s="1500"/>
    </row>
    <row r="144" spans="1:28" ht="12" customHeight="1">
      <c r="A144" s="242"/>
      <c r="B144" s="1605"/>
      <c r="C144" s="1605"/>
      <c r="D144" s="1605"/>
      <c r="E144" s="1605"/>
      <c r="F144" s="1605"/>
      <c r="G144" s="1605"/>
      <c r="H144" s="1605"/>
      <c r="I144" s="1605"/>
      <c r="J144" s="1605"/>
      <c r="K144" s="1605"/>
      <c r="L144" s="1605"/>
      <c r="M144" s="244"/>
      <c r="N144" s="60"/>
      <c r="O144" s="1501"/>
      <c r="P144" s="1502"/>
      <c r="Q144" s="1502"/>
      <c r="R144" s="1502"/>
      <c r="S144" s="1502"/>
      <c r="T144" s="1502"/>
      <c r="U144" s="1502"/>
      <c r="V144" s="1502"/>
      <c r="W144" s="1502"/>
      <c r="X144" s="1502"/>
      <c r="Y144" s="1502"/>
      <c r="Z144" s="1502"/>
      <c r="AA144" s="1502"/>
      <c r="AB144" s="1503"/>
    </row>
    <row r="145" spans="1:28" ht="12" customHeight="1">
      <c r="A145" s="242"/>
      <c r="B145" s="1605"/>
      <c r="C145" s="1605"/>
      <c r="D145" s="1605"/>
      <c r="E145" s="1605"/>
      <c r="F145" s="1605"/>
      <c r="G145" s="1605"/>
      <c r="H145" s="1605"/>
      <c r="I145" s="1605"/>
      <c r="J145" s="1605"/>
      <c r="K145" s="1605"/>
      <c r="L145" s="1605"/>
      <c r="M145" s="244"/>
      <c r="N145" s="60"/>
      <c r="O145" s="1501"/>
      <c r="P145" s="1502"/>
      <c r="Q145" s="1502"/>
      <c r="R145" s="1502"/>
      <c r="S145" s="1502"/>
      <c r="T145" s="1502"/>
      <c r="U145" s="1502"/>
      <c r="V145" s="1502"/>
      <c r="W145" s="1502"/>
      <c r="X145" s="1502"/>
      <c r="Y145" s="1502"/>
      <c r="Z145" s="1502"/>
      <c r="AA145" s="1502"/>
      <c r="AB145" s="1503"/>
    </row>
    <row r="146" spans="1:28" ht="12" customHeight="1">
      <c r="A146" s="242"/>
      <c r="B146" s="1605"/>
      <c r="C146" s="1605"/>
      <c r="D146" s="1605"/>
      <c r="E146" s="1605"/>
      <c r="F146" s="1605"/>
      <c r="G146" s="1605"/>
      <c r="H146" s="1605"/>
      <c r="I146" s="1605"/>
      <c r="J146" s="1605"/>
      <c r="K146" s="1605"/>
      <c r="L146" s="1605"/>
      <c r="M146" s="244"/>
      <c r="N146" s="60"/>
      <c r="O146" s="1501"/>
      <c r="P146" s="1502"/>
      <c r="Q146" s="1502"/>
      <c r="R146" s="1502"/>
      <c r="S146" s="1502"/>
      <c r="T146" s="1502"/>
      <c r="U146" s="1502"/>
      <c r="V146" s="1502"/>
      <c r="W146" s="1502"/>
      <c r="X146" s="1502"/>
      <c r="Y146" s="1502"/>
      <c r="Z146" s="1502"/>
      <c r="AA146" s="1502"/>
      <c r="AB146" s="1503"/>
    </row>
    <row r="147" spans="1:28" ht="12" customHeight="1">
      <c r="A147" s="242"/>
      <c r="B147" s="1605"/>
      <c r="C147" s="1605"/>
      <c r="D147" s="1605"/>
      <c r="E147" s="1605"/>
      <c r="F147" s="1605"/>
      <c r="G147" s="1605"/>
      <c r="H147" s="1605"/>
      <c r="I147" s="1605"/>
      <c r="J147" s="1605"/>
      <c r="K147" s="1605"/>
      <c r="L147" s="1605"/>
      <c r="M147" s="244"/>
      <c r="N147" s="60"/>
      <c r="O147" s="1501"/>
      <c r="P147" s="1502"/>
      <c r="Q147" s="1502"/>
      <c r="R147" s="1502"/>
      <c r="S147" s="1502"/>
      <c r="T147" s="1502"/>
      <c r="U147" s="1502"/>
      <c r="V147" s="1502"/>
      <c r="W147" s="1502"/>
      <c r="X147" s="1502"/>
      <c r="Y147" s="1502"/>
      <c r="Z147" s="1502"/>
      <c r="AA147" s="1502"/>
      <c r="AB147" s="1503"/>
    </row>
    <row r="148" spans="1:28" ht="12" customHeight="1">
      <c r="A148" s="242"/>
      <c r="B148" s="1605"/>
      <c r="C148" s="1605"/>
      <c r="D148" s="1605"/>
      <c r="E148" s="1605"/>
      <c r="F148" s="1605"/>
      <c r="G148" s="1605"/>
      <c r="H148" s="1605"/>
      <c r="I148" s="1605"/>
      <c r="J148" s="1605"/>
      <c r="K148" s="1605"/>
      <c r="L148" s="1605"/>
      <c r="M148" s="244"/>
      <c r="N148" s="60"/>
      <c r="O148" s="1501"/>
      <c r="P148" s="1502"/>
      <c r="Q148" s="1502"/>
      <c r="R148" s="1502"/>
      <c r="S148" s="1502"/>
      <c r="T148" s="1502"/>
      <c r="U148" s="1502"/>
      <c r="V148" s="1502"/>
      <c r="W148" s="1502"/>
      <c r="X148" s="1502"/>
      <c r="Y148" s="1502"/>
      <c r="Z148" s="1502"/>
      <c r="AA148" s="1502"/>
      <c r="AB148" s="1503"/>
    </row>
    <row r="149" spans="1:28" ht="15.9" customHeight="1">
      <c r="A149" s="242"/>
      <c r="B149" s="1605"/>
      <c r="C149" s="1605"/>
      <c r="D149" s="1605"/>
      <c r="E149" s="1605"/>
      <c r="F149" s="1605"/>
      <c r="G149" s="1605"/>
      <c r="H149" s="1605"/>
      <c r="I149" s="1605"/>
      <c r="J149" s="1605"/>
      <c r="K149" s="1605"/>
      <c r="L149" s="1605"/>
      <c r="M149" s="244"/>
      <c r="N149" s="60"/>
      <c r="O149" s="1501"/>
      <c r="P149" s="1502"/>
      <c r="Q149" s="1502"/>
      <c r="R149" s="1502"/>
      <c r="S149" s="1502"/>
      <c r="T149" s="1502"/>
      <c r="U149" s="1502"/>
      <c r="V149" s="1502"/>
      <c r="W149" s="1502"/>
      <c r="X149" s="1502"/>
      <c r="Y149" s="1502"/>
      <c r="Z149" s="1502"/>
      <c r="AA149" s="1502"/>
      <c r="AB149" s="1503"/>
    </row>
    <row r="150" spans="1:28" ht="6" customHeight="1">
      <c r="A150" s="242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4"/>
      <c r="N150" s="243"/>
      <c r="O150" s="1501"/>
      <c r="P150" s="1502"/>
      <c r="Q150" s="1502"/>
      <c r="R150" s="1502"/>
      <c r="S150" s="1502"/>
      <c r="T150" s="1502"/>
      <c r="U150" s="1502"/>
      <c r="V150" s="1502"/>
      <c r="W150" s="1502"/>
      <c r="X150" s="1502"/>
      <c r="Y150" s="1502"/>
      <c r="Z150" s="1502"/>
      <c r="AA150" s="1502"/>
      <c r="AB150" s="1503"/>
    </row>
    <row r="151" spans="1:28" ht="6" customHeight="1">
      <c r="A151" s="245"/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7"/>
      <c r="N151" s="60"/>
      <c r="O151" s="1504"/>
      <c r="P151" s="1505"/>
      <c r="Q151" s="1505"/>
      <c r="R151" s="1505"/>
      <c r="S151" s="1505"/>
      <c r="T151" s="1505"/>
      <c r="U151" s="1505"/>
      <c r="V151" s="1505"/>
      <c r="W151" s="1505"/>
      <c r="X151" s="1505"/>
      <c r="Y151" s="1505"/>
      <c r="Z151" s="1505"/>
      <c r="AA151" s="1505"/>
      <c r="AB151" s="1506"/>
    </row>
    <row r="152" spans="1:28" ht="12" customHeight="1">
      <c r="A152" s="1423" t="s">
        <v>4</v>
      </c>
      <c r="B152" s="1423"/>
      <c r="C152" s="1423"/>
      <c r="D152" s="1423"/>
      <c r="E152" s="1423"/>
      <c r="F152" s="1423"/>
      <c r="G152" s="1423"/>
      <c r="H152" s="1423"/>
      <c r="I152" s="1423"/>
      <c r="J152" s="1423"/>
      <c r="K152" s="1423"/>
      <c r="L152" s="1423"/>
      <c r="M152" s="1423"/>
      <c r="N152" s="248"/>
      <c r="O152" s="1423" t="s">
        <v>584</v>
      </c>
      <c r="P152" s="1423"/>
      <c r="Q152" s="1423"/>
      <c r="R152" s="1423"/>
      <c r="S152" s="1423"/>
      <c r="T152" s="1423"/>
      <c r="U152" s="1423"/>
      <c r="V152" s="1423"/>
      <c r="W152" s="1423"/>
      <c r="X152" s="1423"/>
      <c r="Y152" s="1423"/>
      <c r="Z152" s="1423"/>
      <c r="AA152" s="1423"/>
      <c r="AB152" s="1423"/>
    </row>
    <row r="153" spans="1:28" ht="17.25" customHeight="1">
      <c r="A153" s="248"/>
      <c r="B153" s="248"/>
      <c r="C153" s="248"/>
      <c r="D153" s="248"/>
      <c r="E153" s="248"/>
      <c r="F153" s="248"/>
      <c r="G153" s="248"/>
      <c r="H153" s="248"/>
      <c r="I153" s="248"/>
      <c r="J153" s="249"/>
      <c r="K153" s="249"/>
      <c r="L153" s="249"/>
      <c r="M153" s="249"/>
      <c r="N153" s="249"/>
      <c r="O153" s="1484"/>
      <c r="P153" s="1484"/>
      <c r="Q153" s="1484"/>
      <c r="R153" s="1484"/>
      <c r="S153" s="1484"/>
      <c r="T153" s="1484"/>
      <c r="U153" s="1484"/>
      <c r="V153" s="1484"/>
      <c r="W153" s="1484"/>
      <c r="X153" s="1484"/>
      <c r="Y153" s="1484"/>
      <c r="Z153" s="1484"/>
      <c r="AA153" s="1484"/>
      <c r="AB153" s="1484"/>
    </row>
    <row r="154" spans="1:28" ht="15.75" customHeight="1">
      <c r="A154" s="1519" t="s">
        <v>697</v>
      </c>
      <c r="B154" s="1519"/>
      <c r="C154" s="1519"/>
      <c r="D154" s="1519"/>
      <c r="E154" s="1519"/>
      <c r="F154" s="1519"/>
      <c r="G154" s="1519"/>
      <c r="H154" s="1519"/>
      <c r="I154" s="1519"/>
      <c r="J154" s="1519"/>
      <c r="K154" s="1519"/>
      <c r="L154" s="1519"/>
      <c r="M154" s="1519"/>
      <c r="N154" s="1519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2"/>
  <cols>
    <col min="1" max="1" width="2.5546875" style="251" customWidth="1"/>
    <col min="2" max="19" width="2.6640625" style="251" customWidth="1"/>
    <col min="20" max="20" width="3" style="251" customWidth="1"/>
    <col min="21" max="34" width="3.33203125" style="251" customWidth="1"/>
    <col min="35" max="35" width="2.5546875" style="251" customWidth="1"/>
    <col min="36" max="36" width="2.88671875" style="251" customWidth="1"/>
    <col min="37" max="16384" width="9.109375" style="251"/>
  </cols>
  <sheetData>
    <row r="1" spans="1:36" ht="12" customHeight="1">
      <c r="A1" s="22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0"/>
    </row>
    <row r="2" spans="1:36" ht="15.75" customHeight="1">
      <c r="A2" s="1623"/>
      <c r="B2" s="1624"/>
      <c r="C2" s="1624"/>
      <c r="D2" s="1624"/>
      <c r="E2" s="1624"/>
      <c r="F2" s="1624"/>
      <c r="G2" s="1624"/>
      <c r="H2" s="1624"/>
      <c r="I2" s="1624"/>
      <c r="J2" s="1624"/>
      <c r="K2" s="1624"/>
      <c r="L2" s="1624"/>
      <c r="M2" s="1624"/>
      <c r="N2" s="1624"/>
      <c r="O2" s="1624"/>
      <c r="P2" s="1624"/>
      <c r="Q2" s="1624"/>
      <c r="R2" s="1624"/>
      <c r="S2" s="1624"/>
      <c r="T2" s="1624"/>
      <c r="U2" s="1624"/>
      <c r="V2" s="1624"/>
      <c r="W2" s="1624"/>
      <c r="X2" s="359"/>
      <c r="Y2" s="359"/>
      <c r="Z2" s="359"/>
      <c r="AA2" s="359"/>
      <c r="AB2" s="359"/>
      <c r="AC2" s="359"/>
      <c r="AD2" s="1625" t="s">
        <v>436</v>
      </c>
      <c r="AE2" s="1626"/>
      <c r="AF2" s="1626"/>
      <c r="AG2" s="1626"/>
      <c r="AH2" s="1627"/>
      <c r="AI2" s="54"/>
      <c r="AJ2" s="43"/>
    </row>
    <row r="3" spans="1:36" ht="6.75" customHeight="1">
      <c r="A3" s="1628"/>
      <c r="B3" s="1629"/>
      <c r="C3" s="1629"/>
      <c r="D3" s="1629"/>
      <c r="E3" s="1629"/>
      <c r="F3" s="1629"/>
      <c r="G3" s="1629"/>
      <c r="H3" s="1629"/>
      <c r="I3" s="1629"/>
      <c r="J3" s="1629"/>
      <c r="K3" s="1629"/>
      <c r="L3" s="1629"/>
      <c r="M3" s="1629"/>
      <c r="N3" s="1629"/>
      <c r="O3" s="1629"/>
      <c r="P3" s="1629"/>
      <c r="Q3" s="1629"/>
      <c r="R3" s="1629"/>
      <c r="S3" s="1629"/>
      <c r="T3" s="1629"/>
      <c r="U3" s="1629"/>
      <c r="V3" s="1629"/>
      <c r="W3" s="1629"/>
      <c r="X3" s="1629"/>
      <c r="Y3" s="1629"/>
      <c r="Z3" s="1629"/>
      <c r="AA3" s="1629"/>
      <c r="AB3" s="1629"/>
      <c r="AC3" s="1629"/>
      <c r="AD3" s="1629"/>
      <c r="AE3" s="1629"/>
      <c r="AF3" s="1629"/>
      <c r="AG3" s="1629"/>
      <c r="AH3" s="1629"/>
      <c r="AI3" s="1630"/>
      <c r="AJ3" s="252"/>
    </row>
    <row r="4" spans="1:36" ht="22.5" customHeight="1">
      <c r="A4" s="1631" t="s">
        <v>824</v>
      </c>
      <c r="B4" s="1632"/>
      <c r="C4" s="1632"/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2"/>
      <c r="O4" s="1632"/>
      <c r="P4" s="1632"/>
      <c r="Q4" s="1632"/>
      <c r="R4" s="1632"/>
      <c r="S4" s="1632"/>
      <c r="T4" s="1632"/>
      <c r="U4" s="1632"/>
      <c r="V4" s="1632"/>
      <c r="W4" s="1632"/>
      <c r="X4" s="1632"/>
      <c r="Y4" s="1632"/>
      <c r="Z4" s="1632"/>
      <c r="AA4" s="1632"/>
      <c r="AB4" s="1632"/>
      <c r="AC4" s="1632"/>
      <c r="AD4" s="1632"/>
      <c r="AE4" s="1632"/>
      <c r="AF4" s="1632"/>
      <c r="AG4" s="1632"/>
      <c r="AH4" s="1632"/>
      <c r="AI4" s="1633"/>
      <c r="AJ4" s="253"/>
    </row>
    <row r="5" spans="1:36" ht="24.75" customHeight="1">
      <c r="A5" s="1634"/>
      <c r="B5" s="1635"/>
      <c r="C5" s="1632"/>
      <c r="D5" s="1632"/>
      <c r="E5" s="1632"/>
      <c r="F5" s="1632"/>
      <c r="G5" s="1632"/>
      <c r="H5" s="1632"/>
      <c r="I5" s="1632"/>
      <c r="J5" s="1632"/>
      <c r="K5" s="1632"/>
      <c r="L5" s="1632"/>
      <c r="M5" s="1632"/>
      <c r="N5" s="1632"/>
      <c r="O5" s="1632"/>
      <c r="P5" s="1632"/>
      <c r="Q5" s="1632"/>
      <c r="R5" s="1632"/>
      <c r="S5" s="1632"/>
      <c r="T5" s="1632"/>
      <c r="U5" s="1632"/>
      <c r="V5" s="1632"/>
      <c r="W5" s="1632"/>
      <c r="X5" s="1632"/>
      <c r="Y5" s="1632"/>
      <c r="Z5" s="1632"/>
      <c r="AA5" s="1632"/>
      <c r="AB5" s="1632"/>
      <c r="AC5" s="1632"/>
      <c r="AD5" s="1632"/>
      <c r="AE5" s="1632"/>
      <c r="AF5" s="1632"/>
      <c r="AG5" s="1632"/>
      <c r="AH5" s="1632"/>
      <c r="AI5" s="1633"/>
      <c r="AJ5" s="252"/>
    </row>
    <row r="6" spans="1:36">
      <c r="A6" s="40"/>
      <c r="B6" s="1636" t="s">
        <v>169</v>
      </c>
      <c r="C6" s="1637"/>
      <c r="D6" s="1637"/>
      <c r="E6" s="1637"/>
      <c r="F6" s="1637"/>
      <c r="G6" s="1637"/>
      <c r="H6" s="1637"/>
      <c r="I6" s="1637"/>
      <c r="J6" s="1637"/>
      <c r="K6" s="1637"/>
      <c r="L6" s="1637"/>
      <c r="M6" s="1637"/>
      <c r="N6" s="1637"/>
      <c r="O6" s="1637"/>
      <c r="P6" s="1637"/>
      <c r="Q6" s="1637"/>
      <c r="R6" s="1637"/>
      <c r="S6" s="1637"/>
      <c r="T6" s="1637"/>
      <c r="U6" s="1637"/>
      <c r="V6" s="1637"/>
      <c r="W6" s="1637"/>
      <c r="X6" s="1637"/>
      <c r="Y6" s="1637"/>
      <c r="Z6" s="1637"/>
      <c r="AA6" s="1637"/>
      <c r="AB6" s="1637"/>
      <c r="AC6" s="1637"/>
      <c r="AD6" s="1637"/>
      <c r="AE6" s="1637"/>
      <c r="AF6" s="1637"/>
      <c r="AG6" s="1637"/>
      <c r="AH6" s="1637"/>
      <c r="AI6" s="54"/>
    </row>
    <row r="7" spans="1:36" ht="6" customHeight="1">
      <c r="A7" s="40"/>
      <c r="B7" s="1637"/>
      <c r="C7" s="1637"/>
      <c r="D7" s="1637"/>
      <c r="E7" s="1637"/>
      <c r="F7" s="1637"/>
      <c r="G7" s="1637"/>
      <c r="H7" s="1637"/>
      <c r="I7" s="1637"/>
      <c r="J7" s="1637"/>
      <c r="K7" s="1637"/>
      <c r="L7" s="1637"/>
      <c r="M7" s="1637"/>
      <c r="N7" s="1637"/>
      <c r="O7" s="1637"/>
      <c r="P7" s="1637"/>
      <c r="Q7" s="1637"/>
      <c r="R7" s="1637"/>
      <c r="S7" s="1637"/>
      <c r="T7" s="1637"/>
      <c r="U7" s="1637"/>
      <c r="V7" s="1637"/>
      <c r="W7" s="1637"/>
      <c r="X7" s="1637"/>
      <c r="Y7" s="1637"/>
      <c r="Z7" s="1637"/>
      <c r="AA7" s="1637"/>
      <c r="AB7" s="1637"/>
      <c r="AC7" s="1637"/>
      <c r="AD7" s="1637"/>
      <c r="AE7" s="1637"/>
      <c r="AF7" s="1637"/>
      <c r="AG7" s="1637"/>
      <c r="AH7" s="1637"/>
      <c r="AI7" s="54"/>
    </row>
    <row r="8" spans="1:36" ht="36" customHeight="1">
      <c r="A8" s="254"/>
      <c r="B8" s="1396"/>
      <c r="C8" s="1397"/>
      <c r="D8" s="1397"/>
      <c r="E8" s="1397"/>
      <c r="F8" s="1397"/>
      <c r="G8" s="1397"/>
      <c r="H8" s="1397"/>
      <c r="I8" s="1397"/>
      <c r="J8" s="1397"/>
      <c r="K8" s="1397"/>
      <c r="L8" s="1397"/>
      <c r="M8" s="1397"/>
      <c r="N8" s="1397"/>
      <c r="O8" s="1397"/>
      <c r="P8" s="1397"/>
      <c r="Q8" s="1397"/>
      <c r="R8" s="1397"/>
      <c r="S8" s="1397"/>
      <c r="T8" s="1397"/>
      <c r="U8" s="1397"/>
      <c r="V8" s="1397"/>
      <c r="W8" s="1397"/>
      <c r="X8" s="1397"/>
      <c r="Y8" s="1397"/>
      <c r="Z8" s="1397"/>
      <c r="AA8" s="1397"/>
      <c r="AB8" s="1397"/>
      <c r="AC8" s="1397"/>
      <c r="AD8" s="1397"/>
      <c r="AE8" s="1397"/>
      <c r="AF8" s="1397"/>
      <c r="AG8" s="1397"/>
      <c r="AH8" s="1398"/>
      <c r="AI8" s="54"/>
    </row>
    <row r="9" spans="1:36">
      <c r="A9" s="42"/>
      <c r="B9" s="977"/>
      <c r="C9" s="978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78"/>
      <c r="O9" s="978"/>
      <c r="P9" s="978"/>
      <c r="Q9" s="978"/>
      <c r="R9" s="978"/>
      <c r="S9" s="978"/>
      <c r="T9" s="978"/>
      <c r="U9" s="978"/>
      <c r="V9" s="978"/>
      <c r="W9" s="978"/>
      <c r="X9" s="978"/>
      <c r="Y9" s="978"/>
      <c r="Z9" s="978"/>
      <c r="AA9" s="978"/>
      <c r="AB9" s="978"/>
      <c r="AC9" s="978"/>
      <c r="AD9" s="978"/>
      <c r="AE9" s="978"/>
      <c r="AF9" s="978"/>
      <c r="AG9" s="978"/>
      <c r="AH9" s="979"/>
      <c r="AI9" s="54"/>
    </row>
    <row r="10" spans="1:36" ht="13.2">
      <c r="A10" s="42"/>
      <c r="B10" s="1619" t="s">
        <v>511</v>
      </c>
      <c r="C10" s="1620"/>
      <c r="D10" s="1620"/>
      <c r="E10" s="1620"/>
      <c r="F10" s="1620"/>
      <c r="G10" s="1620"/>
      <c r="H10" s="1620"/>
      <c r="I10" s="1620"/>
      <c r="J10" s="1620"/>
      <c r="K10" s="1620"/>
      <c r="L10" s="1620"/>
      <c r="M10" s="1620"/>
      <c r="N10" s="1620"/>
      <c r="O10" s="1620"/>
      <c r="P10" s="1620"/>
      <c r="Q10" s="1620"/>
      <c r="R10" s="1620"/>
      <c r="S10" s="1620"/>
      <c r="T10" s="1620"/>
      <c r="U10" s="1620"/>
      <c r="V10" s="1620"/>
      <c r="W10" s="1620"/>
      <c r="X10" s="1620"/>
      <c r="Y10" s="1620"/>
      <c r="Z10" s="1620"/>
      <c r="AA10" s="1620"/>
      <c r="AB10" s="1620"/>
      <c r="AC10" s="1620"/>
      <c r="AD10" s="1620"/>
      <c r="AE10" s="1620"/>
      <c r="AF10" s="1620"/>
      <c r="AG10" s="1620"/>
      <c r="AH10" s="1620"/>
      <c r="AI10" s="54"/>
    </row>
    <row r="11" spans="1:36" ht="6" customHeight="1">
      <c r="A11" s="40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54"/>
    </row>
    <row r="12" spans="1:36" ht="36" customHeight="1">
      <c r="A12" s="40"/>
      <c r="B12" s="1396"/>
      <c r="C12" s="1397"/>
      <c r="D12" s="1397"/>
      <c r="E12" s="1397"/>
      <c r="F12" s="1397"/>
      <c r="G12" s="1397"/>
      <c r="H12" s="1397"/>
      <c r="I12" s="1397"/>
      <c r="J12" s="1397"/>
      <c r="K12" s="1397"/>
      <c r="L12" s="1397"/>
      <c r="M12" s="1397"/>
      <c r="N12" s="1397"/>
      <c r="O12" s="1397"/>
      <c r="P12" s="1397"/>
      <c r="Q12" s="1397"/>
      <c r="R12" s="1397"/>
      <c r="S12" s="1397"/>
      <c r="T12" s="1397"/>
      <c r="U12" s="1397"/>
      <c r="V12" s="1397"/>
      <c r="W12" s="1397"/>
      <c r="X12" s="1397"/>
      <c r="Y12" s="1397"/>
      <c r="Z12" s="1397"/>
      <c r="AA12" s="1397"/>
      <c r="AB12" s="1397"/>
      <c r="AC12" s="1397"/>
      <c r="AD12" s="1397"/>
      <c r="AE12" s="1397"/>
      <c r="AF12" s="1397"/>
      <c r="AG12" s="1397"/>
      <c r="AH12" s="1398"/>
      <c r="AI12" s="41"/>
    </row>
    <row r="13" spans="1:36">
      <c r="A13" s="40"/>
      <c r="B13" s="977"/>
      <c r="C13" s="978"/>
      <c r="D13" s="978"/>
      <c r="E13" s="978"/>
      <c r="F13" s="978"/>
      <c r="G13" s="978"/>
      <c r="H13" s="978"/>
      <c r="I13" s="978"/>
      <c r="J13" s="978"/>
      <c r="K13" s="978"/>
      <c r="L13" s="978"/>
      <c r="M13" s="978"/>
      <c r="N13" s="978"/>
      <c r="O13" s="978"/>
      <c r="P13" s="978"/>
      <c r="Q13" s="978"/>
      <c r="R13" s="978"/>
      <c r="S13" s="978"/>
      <c r="T13" s="978"/>
      <c r="U13" s="978"/>
      <c r="V13" s="978"/>
      <c r="W13" s="978"/>
      <c r="X13" s="978"/>
      <c r="Y13" s="978"/>
      <c r="Z13" s="978"/>
      <c r="AA13" s="978"/>
      <c r="AB13" s="978"/>
      <c r="AC13" s="978"/>
      <c r="AD13" s="978"/>
      <c r="AE13" s="978"/>
      <c r="AF13" s="978"/>
      <c r="AG13" s="978"/>
      <c r="AH13" s="979"/>
      <c r="AI13" s="41"/>
    </row>
    <row r="14" spans="1:36" ht="13.8">
      <c r="A14" s="255"/>
      <c r="B14" s="1620" t="s">
        <v>512</v>
      </c>
      <c r="C14" s="1620"/>
      <c r="D14" s="1620"/>
      <c r="E14" s="1620"/>
      <c r="F14" s="1620"/>
      <c r="G14" s="1620"/>
      <c r="H14" s="1620"/>
      <c r="I14" s="1620"/>
      <c r="J14" s="1620"/>
      <c r="K14" s="1620"/>
      <c r="L14" s="1620"/>
      <c r="M14" s="1620"/>
      <c r="N14" s="1620"/>
      <c r="O14" s="1620"/>
      <c r="P14" s="1620"/>
      <c r="Q14" s="1620"/>
      <c r="R14" s="1620"/>
      <c r="S14" s="1620"/>
      <c r="T14" s="1620"/>
      <c r="U14" s="1620"/>
      <c r="V14" s="1620"/>
      <c r="W14" s="1620"/>
      <c r="X14" s="1620"/>
      <c r="Y14" s="1620"/>
      <c r="Z14" s="1620"/>
      <c r="AA14" s="1620"/>
      <c r="AB14" s="1620"/>
      <c r="AC14" s="1620"/>
      <c r="AD14" s="1620"/>
      <c r="AE14" s="1620"/>
      <c r="AF14" s="1620"/>
      <c r="AG14" s="1620"/>
      <c r="AH14" s="1620"/>
      <c r="AI14" s="41"/>
    </row>
    <row r="15" spans="1:36" ht="6" customHeight="1">
      <c r="A15" s="40"/>
      <c r="B15" s="1621"/>
      <c r="C15" s="1621"/>
      <c r="D15" s="1621"/>
      <c r="E15" s="1621"/>
      <c r="F15" s="1621"/>
      <c r="G15" s="1621"/>
      <c r="H15" s="1621"/>
      <c r="I15" s="1621"/>
      <c r="J15" s="1621"/>
      <c r="K15" s="1621"/>
      <c r="L15" s="1621"/>
      <c r="M15" s="1621"/>
      <c r="N15" s="1621"/>
      <c r="O15" s="1621"/>
      <c r="P15" s="1621"/>
      <c r="Q15" s="1621"/>
      <c r="R15" s="1621"/>
      <c r="S15" s="1621"/>
      <c r="T15" s="1621"/>
      <c r="U15" s="1621"/>
      <c r="V15" s="1621"/>
      <c r="W15" s="1621"/>
      <c r="X15" s="1621"/>
      <c r="Y15" s="1621"/>
      <c r="Z15" s="1621"/>
      <c r="AA15" s="256"/>
      <c r="AB15" s="256"/>
      <c r="AC15" s="256"/>
      <c r="AD15" s="256"/>
      <c r="AE15" s="256"/>
      <c r="AF15" s="256"/>
      <c r="AG15" s="256"/>
      <c r="AH15" s="256"/>
      <c r="AI15" s="41"/>
    </row>
    <row r="16" spans="1:36">
      <c r="A16" s="40"/>
      <c r="B16" s="1617" t="s">
        <v>170</v>
      </c>
      <c r="C16" s="1617"/>
      <c r="D16" s="1617"/>
      <c r="E16" s="1617"/>
      <c r="F16" s="1617"/>
      <c r="G16" s="1617"/>
      <c r="H16" s="1617"/>
      <c r="I16" s="1617"/>
      <c r="J16" s="1617"/>
      <c r="K16" s="1617"/>
      <c r="L16" s="1617"/>
      <c r="M16" s="1617"/>
      <c r="N16" s="1617"/>
      <c r="O16" s="1617"/>
      <c r="P16" s="1617"/>
      <c r="Q16" s="1617"/>
      <c r="R16" s="1617"/>
      <c r="S16" s="1617"/>
      <c r="T16" s="1617"/>
      <c r="U16" s="1617"/>
      <c r="V16" s="1617"/>
      <c r="W16" s="1617"/>
      <c r="X16" s="1617"/>
      <c r="Y16" s="1617"/>
      <c r="Z16" s="1617"/>
      <c r="AA16" s="1617"/>
      <c r="AB16" s="1617"/>
      <c r="AC16" s="1617"/>
      <c r="AD16" s="1617"/>
      <c r="AE16" s="1617"/>
      <c r="AF16" s="1617"/>
      <c r="AG16" s="1617"/>
      <c r="AH16" s="1617"/>
      <c r="AI16" s="41"/>
    </row>
    <row r="17" spans="1:35" ht="6" customHeight="1">
      <c r="A17" s="40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256"/>
      <c r="AB17" s="256"/>
      <c r="AC17" s="256"/>
      <c r="AD17" s="256"/>
      <c r="AE17" s="256"/>
      <c r="AF17" s="256"/>
      <c r="AG17" s="256"/>
      <c r="AH17" s="256"/>
      <c r="AI17" s="41"/>
    </row>
    <row r="18" spans="1:35" ht="24" customHeight="1">
      <c r="A18" s="40"/>
      <c r="B18" s="1396"/>
      <c r="C18" s="1397"/>
      <c r="D18" s="1397"/>
      <c r="E18" s="1397"/>
      <c r="F18" s="1397"/>
      <c r="G18" s="1397"/>
      <c r="H18" s="1397"/>
      <c r="I18" s="1397"/>
      <c r="J18" s="1397"/>
      <c r="K18" s="1397"/>
      <c r="L18" s="1397"/>
      <c r="M18" s="1397"/>
      <c r="N18" s="1397"/>
      <c r="O18" s="1397"/>
      <c r="P18" s="1397"/>
      <c r="Q18" s="1397"/>
      <c r="R18" s="1397"/>
      <c r="S18" s="1397"/>
      <c r="T18" s="1397"/>
      <c r="U18" s="1397"/>
      <c r="V18" s="1397"/>
      <c r="W18" s="1397"/>
      <c r="X18" s="1397"/>
      <c r="Y18" s="1397"/>
      <c r="Z18" s="1397"/>
      <c r="AA18" s="1397"/>
      <c r="AB18" s="1397"/>
      <c r="AC18" s="1397"/>
      <c r="AD18" s="1397"/>
      <c r="AE18" s="1397"/>
      <c r="AF18" s="1397"/>
      <c r="AG18" s="1397"/>
      <c r="AH18" s="1398"/>
      <c r="AI18" s="41"/>
    </row>
    <row r="19" spans="1:35">
      <c r="A19" s="40"/>
      <c r="B19" s="977"/>
      <c r="C19" s="978"/>
      <c r="D19" s="978"/>
      <c r="E19" s="978"/>
      <c r="F19" s="978"/>
      <c r="G19" s="978"/>
      <c r="H19" s="978"/>
      <c r="I19" s="978"/>
      <c r="J19" s="978"/>
      <c r="K19" s="978"/>
      <c r="L19" s="978"/>
      <c r="M19" s="978"/>
      <c r="N19" s="978"/>
      <c r="O19" s="978"/>
      <c r="P19" s="978"/>
      <c r="Q19" s="978"/>
      <c r="R19" s="978"/>
      <c r="S19" s="978"/>
      <c r="T19" s="978"/>
      <c r="U19" s="978"/>
      <c r="V19" s="978"/>
      <c r="W19" s="978"/>
      <c r="X19" s="978"/>
      <c r="Y19" s="978"/>
      <c r="Z19" s="978"/>
      <c r="AA19" s="978"/>
      <c r="AB19" s="978"/>
      <c r="AC19" s="978"/>
      <c r="AD19" s="978"/>
      <c r="AE19" s="978"/>
      <c r="AF19" s="978"/>
      <c r="AG19" s="978"/>
      <c r="AH19" s="979"/>
      <c r="AI19" s="41"/>
    </row>
    <row r="20" spans="1:35">
      <c r="A20" s="40"/>
      <c r="B20" s="1616" t="s">
        <v>594</v>
      </c>
      <c r="C20" s="1616"/>
      <c r="D20" s="1616"/>
      <c r="E20" s="1616"/>
      <c r="F20" s="1616"/>
      <c r="G20" s="1616"/>
      <c r="H20" s="1616"/>
      <c r="I20" s="1616"/>
      <c r="J20" s="1616"/>
      <c r="K20" s="1616"/>
      <c r="L20" s="1616"/>
      <c r="M20" s="1616"/>
      <c r="N20" s="1616"/>
      <c r="O20" s="1616"/>
      <c r="P20" s="1616"/>
      <c r="Q20" s="1616"/>
      <c r="R20" s="1616"/>
      <c r="S20" s="1616"/>
      <c r="T20" s="1616"/>
      <c r="U20" s="1616"/>
      <c r="V20" s="1616"/>
      <c r="W20" s="1616"/>
      <c r="X20" s="1616"/>
      <c r="Y20" s="1616"/>
      <c r="Z20" s="1616"/>
      <c r="AA20" s="1616"/>
      <c r="AB20" s="1616"/>
      <c r="AC20" s="1616"/>
      <c r="AD20" s="1616"/>
      <c r="AE20" s="1616"/>
      <c r="AF20" s="1616"/>
      <c r="AG20" s="1616"/>
      <c r="AH20" s="1616"/>
      <c r="AI20" s="41"/>
    </row>
    <row r="21" spans="1:35" ht="17.25" customHeight="1">
      <c r="A21" s="42"/>
      <c r="B21" s="1412" t="s">
        <v>496</v>
      </c>
      <c r="C21" s="1622"/>
      <c r="D21" s="1622"/>
      <c r="E21" s="1622"/>
      <c r="F21" s="1622"/>
      <c r="G21" s="1622"/>
      <c r="H21" s="1622"/>
      <c r="I21" s="1622"/>
      <c r="J21" s="1622"/>
      <c r="K21" s="1622"/>
      <c r="L21" s="1622"/>
      <c r="M21" s="1622"/>
      <c r="N21" s="1622"/>
      <c r="O21" s="1622"/>
      <c r="P21" s="1622"/>
      <c r="Q21" s="1622"/>
      <c r="R21" s="1622"/>
      <c r="S21" s="1622"/>
      <c r="T21" s="1622"/>
      <c r="U21" s="1622"/>
      <c r="V21" s="1622"/>
      <c r="W21" s="1622"/>
      <c r="X21" s="1622"/>
      <c r="Y21" s="1622"/>
      <c r="Z21" s="1622"/>
      <c r="AA21" s="1622"/>
      <c r="AB21" s="1622"/>
      <c r="AC21" s="1622"/>
      <c r="AD21" s="1622"/>
      <c r="AE21" s="1622"/>
      <c r="AF21" s="1622"/>
      <c r="AG21" s="1622"/>
      <c r="AH21" s="1622"/>
      <c r="AI21" s="41"/>
    </row>
    <row r="22" spans="1:35" ht="18.75" customHeight="1">
      <c r="A22" s="42"/>
      <c r="B22" s="1622"/>
      <c r="C22" s="1622"/>
      <c r="D22" s="1622"/>
      <c r="E22" s="1622"/>
      <c r="F22" s="1622"/>
      <c r="G22" s="1622"/>
      <c r="H22" s="1622"/>
      <c r="I22" s="1622"/>
      <c r="J22" s="1622"/>
      <c r="K22" s="1622"/>
      <c r="L22" s="1622"/>
      <c r="M22" s="1622"/>
      <c r="N22" s="1622"/>
      <c r="O22" s="1622"/>
      <c r="P22" s="1622"/>
      <c r="Q22" s="1622"/>
      <c r="R22" s="1622"/>
      <c r="S22" s="1622"/>
      <c r="T22" s="1622"/>
      <c r="U22" s="1622"/>
      <c r="V22" s="1622"/>
      <c r="W22" s="1622"/>
      <c r="X22" s="1622"/>
      <c r="Y22" s="1622"/>
      <c r="Z22" s="1622"/>
      <c r="AA22" s="1622"/>
      <c r="AB22" s="1622"/>
      <c r="AC22" s="1622"/>
      <c r="AD22" s="1622"/>
      <c r="AE22" s="1622"/>
      <c r="AF22" s="1622"/>
      <c r="AG22" s="1622"/>
      <c r="AH22" s="1622"/>
      <c r="AI22" s="41"/>
    </row>
    <row r="23" spans="1:35">
      <c r="A23" s="42"/>
      <c r="B23" s="1622"/>
      <c r="C23" s="1622"/>
      <c r="D23" s="1622"/>
      <c r="E23" s="1622"/>
      <c r="F23" s="1622"/>
      <c r="G23" s="1622"/>
      <c r="H23" s="1622"/>
      <c r="I23" s="1622"/>
      <c r="J23" s="1622"/>
      <c r="K23" s="1622"/>
      <c r="L23" s="1622"/>
      <c r="M23" s="1622"/>
      <c r="N23" s="1622"/>
      <c r="O23" s="1622"/>
      <c r="P23" s="1622"/>
      <c r="Q23" s="1622"/>
      <c r="R23" s="1622"/>
      <c r="S23" s="1622"/>
      <c r="T23" s="1622"/>
      <c r="U23" s="1622"/>
      <c r="V23" s="1622"/>
      <c r="W23" s="1622"/>
      <c r="X23" s="1622"/>
      <c r="Y23" s="1622"/>
      <c r="Z23" s="1622"/>
      <c r="AA23" s="1622"/>
      <c r="AB23" s="1622"/>
      <c r="AC23" s="1622"/>
      <c r="AD23" s="1622"/>
      <c r="AE23" s="1622"/>
      <c r="AF23" s="1622"/>
      <c r="AG23" s="1622"/>
      <c r="AH23" s="1622"/>
      <c r="AI23" s="41"/>
    </row>
    <row r="24" spans="1:35" ht="6" customHeight="1">
      <c r="A24" s="40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41"/>
    </row>
    <row r="25" spans="1:35" ht="24" customHeight="1">
      <c r="A25" s="40"/>
      <c r="B25" s="1405" t="str">
        <f>IF(B_III_tyt_oper="","",B_III_tyt_oper)</f>
        <v/>
      </c>
      <c r="C25" s="1406"/>
      <c r="D25" s="1406"/>
      <c r="E25" s="1406"/>
      <c r="F25" s="1406"/>
      <c r="G25" s="1406"/>
      <c r="H25" s="1406"/>
      <c r="I25" s="1406"/>
      <c r="J25" s="1406"/>
      <c r="K25" s="1406"/>
      <c r="L25" s="1406"/>
      <c r="M25" s="1406"/>
      <c r="N25" s="1406"/>
      <c r="O25" s="1406"/>
      <c r="P25" s="1406"/>
      <c r="Q25" s="1406"/>
      <c r="R25" s="1406"/>
      <c r="S25" s="1406"/>
      <c r="T25" s="1406"/>
      <c r="U25" s="1406"/>
      <c r="V25" s="1406"/>
      <c r="W25" s="1406"/>
      <c r="X25" s="1406"/>
      <c r="Y25" s="1406"/>
      <c r="Z25" s="1406"/>
      <c r="AA25" s="1406"/>
      <c r="AB25" s="1406"/>
      <c r="AC25" s="1406"/>
      <c r="AD25" s="1406"/>
      <c r="AE25" s="1406"/>
      <c r="AF25" s="1406"/>
      <c r="AG25" s="1406"/>
      <c r="AH25" s="1407"/>
      <c r="AI25" s="41"/>
    </row>
    <row r="26" spans="1:35">
      <c r="A26" s="40"/>
      <c r="B26" s="1408"/>
      <c r="C26" s="1409"/>
      <c r="D26" s="1409"/>
      <c r="E26" s="1409"/>
      <c r="F26" s="1409"/>
      <c r="G26" s="1409"/>
      <c r="H26" s="1409"/>
      <c r="I26" s="1409"/>
      <c r="J26" s="1409"/>
      <c r="K26" s="1409"/>
      <c r="L26" s="1409"/>
      <c r="M26" s="1409"/>
      <c r="N26" s="1409"/>
      <c r="O26" s="1409"/>
      <c r="P26" s="1409"/>
      <c r="Q26" s="1409"/>
      <c r="R26" s="1409"/>
      <c r="S26" s="1409"/>
      <c r="T26" s="1409"/>
      <c r="U26" s="1409"/>
      <c r="V26" s="1409"/>
      <c r="W26" s="1409"/>
      <c r="X26" s="1409"/>
      <c r="Y26" s="1409"/>
      <c r="Z26" s="1409"/>
      <c r="AA26" s="1409"/>
      <c r="AB26" s="1409"/>
      <c r="AC26" s="1409"/>
      <c r="AD26" s="1409"/>
      <c r="AE26" s="1409"/>
      <c r="AF26" s="1409"/>
      <c r="AG26" s="1409"/>
      <c r="AH26" s="1410"/>
      <c r="AI26" s="41"/>
    </row>
    <row r="27" spans="1:35">
      <c r="A27" s="40"/>
      <c r="B27" s="1616" t="s">
        <v>171</v>
      </c>
      <c r="C27" s="1616"/>
      <c r="D27" s="1616"/>
      <c r="E27" s="1616"/>
      <c r="F27" s="1616"/>
      <c r="G27" s="1616"/>
      <c r="H27" s="1616"/>
      <c r="I27" s="1616"/>
      <c r="J27" s="1616"/>
      <c r="K27" s="1616"/>
      <c r="L27" s="1616"/>
      <c r="M27" s="1616"/>
      <c r="N27" s="1616"/>
      <c r="O27" s="1616"/>
      <c r="P27" s="1616"/>
      <c r="Q27" s="1616"/>
      <c r="R27" s="1616"/>
      <c r="S27" s="1616"/>
      <c r="T27" s="1616"/>
      <c r="U27" s="1616"/>
      <c r="V27" s="1616"/>
      <c r="W27" s="1616"/>
      <c r="X27" s="1616"/>
      <c r="Y27" s="1616"/>
      <c r="Z27" s="1616"/>
      <c r="AA27" s="1616"/>
      <c r="AB27" s="1616"/>
      <c r="AC27" s="1616"/>
      <c r="AD27" s="1616"/>
      <c r="AE27" s="1616"/>
      <c r="AF27" s="1616"/>
      <c r="AG27" s="1616"/>
      <c r="AH27" s="1616"/>
      <c r="AI27" s="41"/>
    </row>
    <row r="28" spans="1:35" ht="6" customHeight="1">
      <c r="A28" s="40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41"/>
    </row>
    <row r="29" spans="1:35">
      <c r="A29" s="40"/>
      <c r="B29" s="1617" t="s">
        <v>172</v>
      </c>
      <c r="C29" s="1404"/>
      <c r="D29" s="1404"/>
      <c r="E29" s="1404"/>
      <c r="F29" s="1404"/>
      <c r="G29" s="1404"/>
      <c r="H29" s="1404"/>
      <c r="I29" s="1404"/>
      <c r="J29" s="1404"/>
      <c r="K29" s="1404"/>
      <c r="L29" s="1404"/>
      <c r="M29" s="1404"/>
      <c r="N29" s="1404"/>
      <c r="O29" s="1404"/>
      <c r="P29" s="1404"/>
      <c r="Q29" s="1404"/>
      <c r="R29" s="1404"/>
      <c r="S29" s="1404"/>
      <c r="T29" s="1404"/>
      <c r="U29" s="1404"/>
      <c r="V29" s="1404"/>
      <c r="W29" s="1404"/>
      <c r="X29" s="1404"/>
      <c r="Y29" s="1404"/>
      <c r="Z29" s="1404"/>
      <c r="AA29" s="1404"/>
      <c r="AB29" s="1404"/>
      <c r="AC29" s="1404"/>
      <c r="AD29" s="1404"/>
      <c r="AE29" s="1404"/>
      <c r="AF29" s="1404"/>
      <c r="AG29" s="1404"/>
      <c r="AH29" s="1404"/>
      <c r="AI29" s="41"/>
    </row>
    <row r="30" spans="1:35" ht="6" customHeight="1">
      <c r="A30" s="40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41"/>
    </row>
    <row r="31" spans="1:35">
      <c r="A31" s="40"/>
      <c r="B31" s="1412" t="s">
        <v>497</v>
      </c>
      <c r="C31" s="1412"/>
      <c r="D31" s="1412"/>
      <c r="E31" s="1412"/>
      <c r="F31" s="1412"/>
      <c r="G31" s="1412"/>
      <c r="H31" s="1412"/>
      <c r="I31" s="1412"/>
      <c r="J31" s="1412"/>
      <c r="K31" s="1412"/>
      <c r="L31" s="1412"/>
      <c r="M31" s="1412"/>
      <c r="N31" s="1412"/>
      <c r="O31" s="1412"/>
      <c r="P31" s="1412"/>
      <c r="Q31" s="1412"/>
      <c r="R31" s="1412"/>
      <c r="S31" s="1412"/>
      <c r="T31" s="1412"/>
      <c r="U31" s="1412"/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41"/>
    </row>
    <row r="32" spans="1:35">
      <c r="A32" s="40"/>
      <c r="B32" s="1412"/>
      <c r="C32" s="1412"/>
      <c r="D32" s="1412"/>
      <c r="E32" s="1412"/>
      <c r="F32" s="1412"/>
      <c r="G32" s="1412"/>
      <c r="H32" s="1412"/>
      <c r="I32" s="1412"/>
      <c r="J32" s="1412"/>
      <c r="K32" s="1412"/>
      <c r="L32" s="1412"/>
      <c r="M32" s="1412"/>
      <c r="N32" s="1412"/>
      <c r="O32" s="1412"/>
      <c r="P32" s="1412"/>
      <c r="Q32" s="1412"/>
      <c r="R32" s="1412"/>
      <c r="S32" s="1412"/>
      <c r="T32" s="1412"/>
      <c r="U32" s="1412"/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41"/>
    </row>
    <row r="33" spans="1:36">
      <c r="A33" s="40"/>
      <c r="B33" s="1412"/>
      <c r="C33" s="1412"/>
      <c r="D33" s="1412"/>
      <c r="E33" s="1412"/>
      <c r="F33" s="1412"/>
      <c r="G33" s="1412"/>
      <c r="H33" s="1412"/>
      <c r="I33" s="1412"/>
      <c r="J33" s="1412"/>
      <c r="K33" s="1412"/>
      <c r="L33" s="1412"/>
      <c r="M33" s="1412"/>
      <c r="N33" s="1412"/>
      <c r="O33" s="1412"/>
      <c r="P33" s="1412"/>
      <c r="Q33" s="1412"/>
      <c r="R33" s="1412"/>
      <c r="S33" s="1412"/>
      <c r="T33" s="1412"/>
      <c r="U33" s="1412"/>
      <c r="V33" s="1412"/>
      <c r="W33" s="1412"/>
      <c r="X33" s="1412"/>
      <c r="Y33" s="1412"/>
      <c r="Z33" s="1412"/>
      <c r="AA33" s="1412"/>
      <c r="AB33" s="1412"/>
      <c r="AC33" s="1412"/>
      <c r="AD33" s="1412"/>
      <c r="AE33" s="1412"/>
      <c r="AF33" s="1412"/>
      <c r="AG33" s="1412"/>
      <c r="AH33" s="1412"/>
      <c r="AI33" s="41"/>
    </row>
    <row r="34" spans="1:36">
      <c r="A34" s="40"/>
      <c r="B34" s="1412"/>
      <c r="C34" s="1412"/>
      <c r="D34" s="1412"/>
      <c r="E34" s="1412"/>
      <c r="F34" s="1412"/>
      <c r="G34" s="1412"/>
      <c r="H34" s="1412"/>
      <c r="I34" s="1412"/>
      <c r="J34" s="1412"/>
      <c r="K34" s="1412"/>
      <c r="L34" s="1412"/>
      <c r="M34" s="1412"/>
      <c r="N34" s="1412"/>
      <c r="O34" s="1412"/>
      <c r="P34" s="1412"/>
      <c r="Q34" s="1412"/>
      <c r="R34" s="1412"/>
      <c r="S34" s="1412"/>
      <c r="T34" s="1412"/>
      <c r="U34" s="1412"/>
      <c r="V34" s="1412"/>
      <c r="W34" s="1412"/>
      <c r="X34" s="1412"/>
      <c r="Y34" s="1412"/>
      <c r="Z34" s="1412"/>
      <c r="AA34" s="1412"/>
      <c r="AB34" s="1412"/>
      <c r="AC34" s="1412"/>
      <c r="AD34" s="1412"/>
      <c r="AE34" s="1412"/>
      <c r="AF34" s="1412"/>
      <c r="AG34" s="1412"/>
      <c r="AH34" s="1412"/>
      <c r="AI34" s="41"/>
    </row>
    <row r="35" spans="1:36" ht="6" customHeight="1">
      <c r="A35" s="4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41"/>
    </row>
    <row r="36" spans="1:36" ht="24" customHeight="1">
      <c r="A36" s="40"/>
      <c r="B36" s="1396"/>
      <c r="C36" s="1397"/>
      <c r="D36" s="1397"/>
      <c r="E36" s="1397"/>
      <c r="F36" s="1397"/>
      <c r="G36" s="1397"/>
      <c r="H36" s="1397"/>
      <c r="I36" s="1397"/>
      <c r="J36" s="1397"/>
      <c r="K36" s="1397"/>
      <c r="L36" s="1397"/>
      <c r="M36" s="1397"/>
      <c r="N36" s="1397"/>
      <c r="O36" s="1397"/>
      <c r="P36" s="1397"/>
      <c r="Q36" s="1397"/>
      <c r="R36" s="1397"/>
      <c r="S36" s="1397"/>
      <c r="T36" s="1397"/>
      <c r="U36" s="1397"/>
      <c r="V36" s="1397"/>
      <c r="W36" s="1397"/>
      <c r="X36" s="1397"/>
      <c r="Y36" s="1397"/>
      <c r="Z36" s="1397"/>
      <c r="AA36" s="1397"/>
      <c r="AB36" s="1397"/>
      <c r="AC36" s="1397"/>
      <c r="AD36" s="1397"/>
      <c r="AE36" s="1397"/>
      <c r="AF36" s="1397"/>
      <c r="AG36" s="1397"/>
      <c r="AH36" s="1398"/>
      <c r="AI36" s="41"/>
    </row>
    <row r="37" spans="1:36">
      <c r="A37" s="40"/>
      <c r="B37" s="977"/>
      <c r="C37" s="978"/>
      <c r="D37" s="978"/>
      <c r="E37" s="978"/>
      <c r="F37" s="978"/>
      <c r="G37" s="978"/>
      <c r="H37" s="978"/>
      <c r="I37" s="978"/>
      <c r="J37" s="978"/>
      <c r="K37" s="978"/>
      <c r="L37" s="978"/>
      <c r="M37" s="978"/>
      <c r="N37" s="978"/>
      <c r="O37" s="978"/>
      <c r="P37" s="978"/>
      <c r="Q37" s="978"/>
      <c r="R37" s="978"/>
      <c r="S37" s="978"/>
      <c r="T37" s="978"/>
      <c r="U37" s="978"/>
      <c r="V37" s="978"/>
      <c r="W37" s="978"/>
      <c r="X37" s="978"/>
      <c r="Y37" s="978"/>
      <c r="Z37" s="978"/>
      <c r="AA37" s="978"/>
      <c r="AB37" s="978"/>
      <c r="AC37" s="978"/>
      <c r="AD37" s="978"/>
      <c r="AE37" s="978"/>
      <c r="AF37" s="978"/>
      <c r="AG37" s="978"/>
      <c r="AH37" s="979"/>
      <c r="AI37" s="41"/>
    </row>
    <row r="38" spans="1:36" ht="6" customHeight="1">
      <c r="A38" s="40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1616"/>
      <c r="S38" s="1616"/>
      <c r="T38" s="1616"/>
      <c r="U38" s="1616"/>
      <c r="V38" s="1616"/>
      <c r="W38" s="1616"/>
      <c r="X38" s="1616"/>
      <c r="Y38" s="1616"/>
      <c r="Z38" s="1616"/>
      <c r="AA38" s="1616"/>
      <c r="AB38" s="1616"/>
      <c r="AC38" s="1616"/>
      <c r="AD38" s="1616"/>
      <c r="AE38" s="1616"/>
      <c r="AF38" s="1616"/>
      <c r="AG38" s="1616"/>
      <c r="AH38" s="1616"/>
      <c r="AI38" s="41"/>
    </row>
    <row r="39" spans="1:36" ht="16.5" customHeight="1">
      <c r="A39" s="40"/>
      <c r="B39" s="257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8"/>
      <c r="C40" s="1618"/>
      <c r="D40" s="1618"/>
      <c r="E40" s="1618"/>
      <c r="F40" s="1618"/>
      <c r="G40" s="1618"/>
      <c r="H40" s="1618"/>
      <c r="I40" s="1618"/>
      <c r="J40" s="1618"/>
      <c r="K40" s="1618"/>
      <c r="L40" s="1618"/>
      <c r="M40" s="1618"/>
      <c r="N40" s="1618"/>
      <c r="O40" s="1618"/>
      <c r="P40" s="1618"/>
      <c r="Q40" s="1618"/>
      <c r="R40" s="1618"/>
      <c r="S40" s="54"/>
      <c r="T40" s="195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54"/>
      <c r="AI40" s="41"/>
    </row>
    <row r="41" spans="1:36" ht="13.5" customHeight="1">
      <c r="A41" s="40"/>
      <c r="B41" s="258"/>
      <c r="C41" s="1618"/>
      <c r="D41" s="1618"/>
      <c r="E41" s="1618"/>
      <c r="F41" s="1618"/>
      <c r="G41" s="1618"/>
      <c r="H41" s="1618"/>
      <c r="I41" s="1618"/>
      <c r="J41" s="1618"/>
      <c r="K41" s="1618"/>
      <c r="L41" s="1618"/>
      <c r="M41" s="1618"/>
      <c r="N41" s="1618"/>
      <c r="O41" s="1618"/>
      <c r="P41" s="1618"/>
      <c r="Q41" s="1618"/>
      <c r="R41" s="1618"/>
      <c r="S41" s="54"/>
      <c r="T41" s="195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54"/>
      <c r="AI41" s="41"/>
    </row>
    <row r="42" spans="1:36" ht="12.75" customHeight="1">
      <c r="A42" s="40"/>
      <c r="B42" s="259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45" customHeight="1">
      <c r="A43" s="40"/>
      <c r="B43" s="1638" t="s">
        <v>722</v>
      </c>
      <c r="C43" s="1638"/>
      <c r="D43" s="1638"/>
      <c r="E43" s="1638"/>
      <c r="F43" s="1638"/>
      <c r="G43" s="1638"/>
      <c r="H43" s="1638"/>
      <c r="I43" s="1638"/>
      <c r="J43" s="1638"/>
      <c r="K43" s="1638"/>
      <c r="L43" s="1638"/>
      <c r="M43" s="1638"/>
      <c r="N43" s="1638"/>
      <c r="O43" s="1638"/>
      <c r="P43" s="1638"/>
      <c r="Q43" s="1638"/>
      <c r="R43" s="1638"/>
      <c r="S43" s="1638"/>
      <c r="T43" s="260"/>
      <c r="U43" s="1423" t="s">
        <v>585</v>
      </c>
      <c r="V43" s="1423"/>
      <c r="W43" s="1423"/>
      <c r="X43" s="1423"/>
      <c r="Y43" s="1423"/>
      <c r="Z43" s="1423"/>
      <c r="AA43" s="1423"/>
      <c r="AB43" s="1423"/>
      <c r="AC43" s="1423"/>
      <c r="AD43" s="1423"/>
      <c r="AE43" s="1423"/>
      <c r="AF43" s="1423"/>
      <c r="AG43" s="1423"/>
      <c r="AH43" s="1423"/>
      <c r="AI43" s="41"/>
      <c r="AJ43" s="261"/>
    </row>
    <row r="44" spans="1:36" ht="6" customHeight="1">
      <c r="A44" s="40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262"/>
    </row>
    <row r="45" spans="1:36" ht="12.75" customHeight="1">
      <c r="A45" s="65"/>
      <c r="B45" s="1617" t="s">
        <v>174</v>
      </c>
      <c r="C45" s="1617"/>
      <c r="D45" s="1617"/>
      <c r="E45" s="1617"/>
      <c r="F45" s="1617"/>
      <c r="G45" s="1617"/>
      <c r="H45" s="1617"/>
      <c r="I45" s="1617"/>
      <c r="J45" s="1617"/>
      <c r="K45" s="1617"/>
      <c r="L45" s="1617"/>
      <c r="M45" s="1617"/>
      <c r="N45" s="1617"/>
      <c r="O45" s="1617"/>
      <c r="P45" s="1617"/>
      <c r="Q45" s="1617"/>
      <c r="R45" s="1617"/>
      <c r="S45" s="1617"/>
      <c r="T45" s="1617"/>
      <c r="U45" s="1617"/>
      <c r="V45" s="1617"/>
      <c r="W45" s="1617"/>
      <c r="X45" s="1617"/>
      <c r="Y45" s="1617"/>
      <c r="Z45" s="1617"/>
      <c r="AA45" s="1617"/>
      <c r="AB45" s="1617"/>
      <c r="AC45" s="1617"/>
      <c r="AD45" s="1617"/>
      <c r="AE45" s="1617"/>
      <c r="AF45" s="1617"/>
      <c r="AG45" s="1617"/>
      <c r="AH45" s="1617"/>
      <c r="AI45" s="262"/>
    </row>
    <row r="46" spans="1:36" ht="6" customHeight="1">
      <c r="A46" s="65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262"/>
    </row>
    <row r="47" spans="1:36" ht="24" customHeight="1">
      <c r="A47" s="40"/>
      <c r="B47" s="1396" t="str">
        <f>IF(B18="","",B18)</f>
        <v/>
      </c>
      <c r="C47" s="1397"/>
      <c r="D47" s="1397"/>
      <c r="E47" s="1397"/>
      <c r="F47" s="1397"/>
      <c r="G47" s="1397"/>
      <c r="H47" s="1397"/>
      <c r="I47" s="1397"/>
      <c r="J47" s="1397"/>
      <c r="K47" s="1397"/>
      <c r="L47" s="1397"/>
      <c r="M47" s="1397"/>
      <c r="N47" s="1397"/>
      <c r="O47" s="1397"/>
      <c r="P47" s="1397"/>
      <c r="Q47" s="1397"/>
      <c r="R47" s="1397"/>
      <c r="S47" s="1397"/>
      <c r="T47" s="1397"/>
      <c r="U47" s="1397"/>
      <c r="V47" s="1397"/>
      <c r="W47" s="1397"/>
      <c r="X47" s="1397"/>
      <c r="Y47" s="1397"/>
      <c r="Z47" s="1397"/>
      <c r="AA47" s="1397"/>
      <c r="AB47" s="1397"/>
      <c r="AC47" s="1397"/>
      <c r="AD47" s="1397"/>
      <c r="AE47" s="1397"/>
      <c r="AF47" s="1397"/>
      <c r="AG47" s="1397"/>
      <c r="AH47" s="1398"/>
      <c r="AI47" s="41"/>
    </row>
    <row r="48" spans="1:36">
      <c r="A48" s="40"/>
      <c r="B48" s="977"/>
      <c r="C48" s="978"/>
      <c r="D48" s="978"/>
      <c r="E48" s="978"/>
      <c r="F48" s="978"/>
      <c r="G48" s="978"/>
      <c r="H48" s="978"/>
      <c r="I48" s="978"/>
      <c r="J48" s="978"/>
      <c r="K48" s="978"/>
      <c r="L48" s="978"/>
      <c r="M48" s="978"/>
      <c r="N48" s="978"/>
      <c r="O48" s="978"/>
      <c r="P48" s="978"/>
      <c r="Q48" s="978"/>
      <c r="R48" s="978"/>
      <c r="S48" s="978"/>
      <c r="T48" s="978"/>
      <c r="U48" s="978"/>
      <c r="V48" s="978"/>
      <c r="W48" s="978"/>
      <c r="X48" s="978"/>
      <c r="Y48" s="978"/>
      <c r="Z48" s="978"/>
      <c r="AA48" s="978"/>
      <c r="AB48" s="978"/>
      <c r="AC48" s="978"/>
      <c r="AD48" s="978"/>
      <c r="AE48" s="978"/>
      <c r="AF48" s="978"/>
      <c r="AG48" s="978"/>
      <c r="AH48" s="979"/>
      <c r="AI48" s="41"/>
    </row>
    <row r="49" spans="1:36">
      <c r="A49" s="40"/>
      <c r="B49" s="1616" t="s">
        <v>446</v>
      </c>
      <c r="C49" s="1616"/>
      <c r="D49" s="1616"/>
      <c r="E49" s="1616"/>
      <c r="F49" s="1616"/>
      <c r="G49" s="1616"/>
      <c r="H49" s="1616"/>
      <c r="I49" s="1616"/>
      <c r="J49" s="1616"/>
      <c r="K49" s="1616"/>
      <c r="L49" s="1616"/>
      <c r="M49" s="1616"/>
      <c r="N49" s="1616"/>
      <c r="O49" s="1616"/>
      <c r="P49" s="1616"/>
      <c r="Q49" s="1616"/>
      <c r="R49" s="1616"/>
      <c r="S49" s="1616"/>
      <c r="T49" s="1616"/>
      <c r="U49" s="1616"/>
      <c r="V49" s="1616"/>
      <c r="W49" s="1616"/>
      <c r="X49" s="1616"/>
      <c r="Y49" s="1616"/>
      <c r="Z49" s="1616"/>
      <c r="AA49" s="1616"/>
      <c r="AB49" s="1616"/>
      <c r="AC49" s="1616"/>
      <c r="AD49" s="1616"/>
      <c r="AE49" s="1616"/>
      <c r="AF49" s="1616"/>
      <c r="AG49" s="1616"/>
      <c r="AH49" s="1616"/>
      <c r="AI49" s="41"/>
    </row>
    <row r="50" spans="1:36" ht="6" customHeight="1">
      <c r="A50" s="65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262"/>
    </row>
    <row r="51" spans="1:36" ht="12.75" customHeight="1">
      <c r="A51" s="65"/>
      <c r="B51" s="1645" t="s">
        <v>458</v>
      </c>
      <c r="C51" s="1645"/>
      <c r="D51" s="1645"/>
      <c r="E51" s="1645"/>
      <c r="F51" s="1645"/>
      <c r="G51" s="1645"/>
      <c r="H51" s="1645"/>
      <c r="I51" s="1645"/>
      <c r="J51" s="1645"/>
      <c r="K51" s="1645"/>
      <c r="L51" s="1645"/>
      <c r="M51" s="1645"/>
      <c r="N51" s="1645"/>
      <c r="O51" s="1645"/>
      <c r="P51" s="1645"/>
      <c r="Q51" s="1645"/>
      <c r="R51" s="1645"/>
      <c r="S51" s="1645"/>
      <c r="T51" s="1645"/>
      <c r="U51" s="1645"/>
      <c r="V51" s="1645"/>
      <c r="W51" s="1645"/>
      <c r="X51" s="1645"/>
      <c r="Y51" s="1645"/>
      <c r="Z51" s="1645"/>
      <c r="AA51" s="1645"/>
      <c r="AB51" s="1645"/>
      <c r="AC51" s="1645"/>
      <c r="AD51" s="1645"/>
      <c r="AE51" s="1645"/>
      <c r="AF51" s="1645"/>
      <c r="AG51" s="1645"/>
      <c r="AH51" s="1645"/>
      <c r="AI51" s="262"/>
    </row>
    <row r="52" spans="1:36" ht="12.75" customHeight="1">
      <c r="A52" s="65"/>
      <c r="B52" s="1645"/>
      <c r="C52" s="1645"/>
      <c r="D52" s="1645"/>
      <c r="E52" s="1645"/>
      <c r="F52" s="1645"/>
      <c r="G52" s="1645"/>
      <c r="H52" s="1645"/>
      <c r="I52" s="1645"/>
      <c r="J52" s="1645"/>
      <c r="K52" s="1645"/>
      <c r="L52" s="1645"/>
      <c r="M52" s="1645"/>
      <c r="N52" s="1645"/>
      <c r="O52" s="1645"/>
      <c r="P52" s="1645"/>
      <c r="Q52" s="1645"/>
      <c r="R52" s="1645"/>
      <c r="S52" s="1645"/>
      <c r="T52" s="1645"/>
      <c r="U52" s="1645"/>
      <c r="V52" s="1645"/>
      <c r="W52" s="1645"/>
      <c r="X52" s="1645"/>
      <c r="Y52" s="1645"/>
      <c r="Z52" s="1645"/>
      <c r="AA52" s="1645"/>
      <c r="AB52" s="1645"/>
      <c r="AC52" s="1645"/>
      <c r="AD52" s="1645"/>
      <c r="AE52" s="1645"/>
      <c r="AF52" s="1645"/>
      <c r="AG52" s="1645"/>
      <c r="AH52" s="1645"/>
      <c r="AI52" s="262"/>
    </row>
    <row r="53" spans="1:36" ht="6" customHeight="1">
      <c r="A53" s="65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262"/>
    </row>
    <row r="54" spans="1:36" ht="15.75" customHeight="1">
      <c r="A54" s="40"/>
      <c r="B54" s="257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193"/>
      <c r="Q54" s="193"/>
      <c r="R54" s="193"/>
      <c r="S54" s="191"/>
      <c r="T54" s="195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1"/>
      <c r="AI54" s="41"/>
    </row>
    <row r="55" spans="1:36" ht="15.75" customHeight="1">
      <c r="A55" s="40"/>
      <c r="B55" s="258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9"/>
      <c r="P55" s="359"/>
      <c r="Q55" s="359"/>
      <c r="R55" s="359"/>
      <c r="S55" s="54"/>
      <c r="T55" s="195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54"/>
      <c r="AI55" s="41"/>
    </row>
    <row r="56" spans="1:36" ht="13.5" customHeight="1">
      <c r="A56" s="40"/>
      <c r="B56" s="258"/>
      <c r="C56" s="1644"/>
      <c r="D56" s="1644"/>
      <c r="E56" s="1644"/>
      <c r="F56" s="1644"/>
      <c r="G56" s="1644"/>
      <c r="H56" s="354"/>
      <c r="I56" s="107"/>
      <c r="J56" s="107"/>
      <c r="K56" s="220" t="s">
        <v>495</v>
      </c>
      <c r="L56" s="107"/>
      <c r="M56" s="107"/>
      <c r="N56" s="220" t="s">
        <v>495</v>
      </c>
      <c r="O56" s="107"/>
      <c r="P56" s="107"/>
      <c r="Q56" s="221"/>
      <c r="R56" s="221"/>
      <c r="S56" s="54"/>
      <c r="T56" s="195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54"/>
      <c r="AI56" s="41"/>
    </row>
    <row r="57" spans="1:36">
      <c r="A57" s="40"/>
      <c r="B57" s="259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197"/>
      <c r="P57" s="197"/>
      <c r="Q57" s="197"/>
      <c r="R57" s="197"/>
      <c r="S57" s="192"/>
      <c r="T57" s="195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2"/>
      <c r="AI57" s="41"/>
    </row>
    <row r="58" spans="1:36" ht="24.75" customHeight="1">
      <c r="A58" s="40"/>
      <c r="B58" s="1638" t="s">
        <v>722</v>
      </c>
      <c r="C58" s="1638"/>
      <c r="D58" s="1638"/>
      <c r="E58" s="1638"/>
      <c r="F58" s="1638"/>
      <c r="G58" s="1638"/>
      <c r="H58" s="1638"/>
      <c r="I58" s="1638"/>
      <c r="J58" s="1638"/>
      <c r="K58" s="1638"/>
      <c r="L58" s="1638"/>
      <c r="M58" s="1638"/>
      <c r="N58" s="1638"/>
      <c r="O58" s="1638"/>
      <c r="P58" s="1638"/>
      <c r="Q58" s="1638"/>
      <c r="R58" s="1638"/>
      <c r="S58" s="1638"/>
      <c r="T58" s="260"/>
      <c r="U58" s="1423" t="s">
        <v>585</v>
      </c>
      <c r="V58" s="1423"/>
      <c r="W58" s="1423"/>
      <c r="X58" s="1423"/>
      <c r="Y58" s="1423"/>
      <c r="Z58" s="1423"/>
      <c r="AA58" s="1423"/>
      <c r="AB58" s="1423"/>
      <c r="AC58" s="1423"/>
      <c r="AD58" s="1423"/>
      <c r="AE58" s="1423"/>
      <c r="AF58" s="1423"/>
      <c r="AG58" s="1423"/>
      <c r="AH58" s="1423"/>
      <c r="AI58" s="41"/>
      <c r="AJ58" s="261"/>
    </row>
    <row r="59" spans="1:36" ht="12" customHeight="1">
      <c r="A59" s="1639" t="s">
        <v>498</v>
      </c>
      <c r="B59" s="1640"/>
      <c r="C59" s="1640"/>
      <c r="D59" s="1640"/>
      <c r="E59" s="1640"/>
      <c r="F59" s="1640"/>
      <c r="G59" s="1640"/>
      <c r="H59" s="1640"/>
      <c r="I59" s="1640"/>
      <c r="J59" s="1640"/>
      <c r="K59" s="1640"/>
      <c r="L59" s="1640"/>
      <c r="M59" s="1640"/>
      <c r="N59" s="1640"/>
      <c r="O59" s="1640"/>
      <c r="P59" s="1640"/>
      <c r="Q59" s="1640"/>
      <c r="R59" s="1640"/>
      <c r="S59" s="1640"/>
      <c r="T59" s="1640"/>
      <c r="U59" s="1640"/>
      <c r="V59" s="1640"/>
      <c r="W59" s="1640"/>
      <c r="X59" s="1640"/>
      <c r="Y59" s="1640"/>
      <c r="Z59" s="1640"/>
      <c r="AA59" s="1640"/>
      <c r="AB59" s="1640"/>
      <c r="AC59" s="1640"/>
      <c r="AD59" s="1640"/>
      <c r="AE59" s="1640"/>
      <c r="AF59" s="1640"/>
      <c r="AG59" s="1640"/>
      <c r="AH59" s="1640"/>
      <c r="AI59" s="264"/>
    </row>
    <row r="60" spans="1:36" ht="26.4" customHeight="1">
      <c r="A60" s="1641" t="s">
        <v>993</v>
      </c>
      <c r="B60" s="1642"/>
      <c r="C60" s="1642"/>
      <c r="D60" s="1642"/>
      <c r="E60" s="1642"/>
      <c r="F60" s="1642"/>
      <c r="G60" s="1642"/>
      <c r="H60" s="1642"/>
      <c r="I60" s="1642"/>
      <c r="J60" s="1642"/>
      <c r="K60" s="1642"/>
      <c r="L60" s="1642"/>
      <c r="M60" s="1642"/>
      <c r="N60" s="1642"/>
      <c r="O60" s="1642"/>
      <c r="P60" s="1642"/>
      <c r="Q60" s="1642"/>
      <c r="R60" s="1642"/>
      <c r="S60" s="1642"/>
      <c r="T60" s="1642"/>
      <c r="U60" s="1642"/>
      <c r="V60" s="1642"/>
      <c r="W60" s="1642"/>
      <c r="X60" s="1642"/>
      <c r="Y60" s="1642"/>
      <c r="Z60" s="1642"/>
      <c r="AA60" s="1642"/>
      <c r="AB60" s="1642"/>
      <c r="AC60" s="1642"/>
      <c r="AD60" s="1642"/>
      <c r="AE60" s="1642"/>
      <c r="AF60" s="1642"/>
      <c r="AG60" s="1642"/>
      <c r="AH60" s="1642"/>
      <c r="AI60" s="1643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showOutlineSymbols="0" view="pageBreakPreview" topLeftCell="A29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265"/>
    </row>
    <row r="2" spans="1:36" ht="15.75" customHeight="1">
      <c r="A2" s="1657"/>
      <c r="B2" s="1658"/>
      <c r="C2" s="1658"/>
      <c r="D2" s="1658"/>
      <c r="E2" s="1658"/>
      <c r="F2" s="1658"/>
      <c r="G2" s="1658"/>
      <c r="H2" s="1658"/>
      <c r="I2" s="1658"/>
      <c r="J2" s="1658"/>
      <c r="K2" s="1658"/>
      <c r="L2" s="1658"/>
      <c r="M2" s="1658"/>
      <c r="N2" s="1658"/>
      <c r="O2" s="1658"/>
      <c r="P2" s="1658"/>
      <c r="Q2" s="1658"/>
      <c r="R2" s="1658"/>
      <c r="S2" s="1658"/>
      <c r="T2" s="1658"/>
      <c r="U2" s="1658"/>
      <c r="V2" s="1658"/>
      <c r="W2" s="1658"/>
      <c r="X2" s="266"/>
      <c r="Y2" s="266"/>
      <c r="Z2" s="266"/>
      <c r="AA2" s="266"/>
      <c r="AB2" s="266"/>
      <c r="AC2" s="266"/>
      <c r="AD2" s="1390" t="s">
        <v>436</v>
      </c>
      <c r="AE2" s="1391"/>
      <c r="AF2" s="1391"/>
      <c r="AG2" s="1391"/>
      <c r="AH2" s="1392"/>
      <c r="AI2" s="363"/>
      <c r="AJ2" s="266"/>
    </row>
    <row r="3" spans="1:36" ht="6.75" customHeight="1">
      <c r="A3" s="1659"/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  <c r="AD3" s="1389"/>
      <c r="AE3" s="1389"/>
      <c r="AF3" s="1389"/>
      <c r="AG3" s="1389"/>
      <c r="AH3" s="1389"/>
      <c r="AI3" s="1660"/>
      <c r="AJ3" s="267"/>
    </row>
    <row r="4" spans="1:36" ht="42" customHeight="1">
      <c r="A4" s="1631" t="s">
        <v>825</v>
      </c>
      <c r="B4" s="1661"/>
      <c r="C4" s="1661"/>
      <c r="D4" s="1661"/>
      <c r="E4" s="1661"/>
      <c r="F4" s="1661"/>
      <c r="G4" s="1661"/>
      <c r="H4" s="1661"/>
      <c r="I4" s="1661"/>
      <c r="J4" s="1661"/>
      <c r="K4" s="1661"/>
      <c r="L4" s="1661"/>
      <c r="M4" s="1661"/>
      <c r="N4" s="1661"/>
      <c r="O4" s="1661"/>
      <c r="P4" s="1661"/>
      <c r="Q4" s="1661"/>
      <c r="R4" s="1661"/>
      <c r="S4" s="1661"/>
      <c r="T4" s="1661"/>
      <c r="U4" s="1661"/>
      <c r="V4" s="1661"/>
      <c r="W4" s="1661"/>
      <c r="X4" s="1661"/>
      <c r="Y4" s="1661"/>
      <c r="Z4" s="1661"/>
      <c r="AA4" s="1661"/>
      <c r="AB4" s="1661"/>
      <c r="AC4" s="1661"/>
      <c r="AD4" s="1661"/>
      <c r="AE4" s="1661"/>
      <c r="AF4" s="1661"/>
      <c r="AG4" s="1661"/>
      <c r="AH4" s="1661"/>
      <c r="AI4" s="1662"/>
      <c r="AJ4" s="268"/>
    </row>
    <row r="5" spans="1:36">
      <c r="A5" s="269"/>
      <c r="B5" s="1636" t="s">
        <v>169</v>
      </c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363"/>
    </row>
    <row r="6" spans="1:36" ht="6" customHeight="1">
      <c r="A6" s="26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63"/>
    </row>
    <row r="7" spans="1:36" ht="11.25" customHeight="1">
      <c r="A7" s="270"/>
      <c r="B7" s="1396"/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7"/>
      <c r="V7" s="1397"/>
      <c r="W7" s="1397"/>
      <c r="X7" s="1397"/>
      <c r="Y7" s="1397"/>
      <c r="Z7" s="1397"/>
      <c r="AA7" s="1397"/>
      <c r="AB7" s="1397"/>
      <c r="AC7" s="1397"/>
      <c r="AD7" s="1397"/>
      <c r="AE7" s="1397"/>
      <c r="AF7" s="1397"/>
      <c r="AG7" s="1397"/>
      <c r="AH7" s="1398"/>
      <c r="AI7" s="363"/>
    </row>
    <row r="8" spans="1:36" ht="11.25" customHeight="1">
      <c r="A8" s="270"/>
      <c r="B8" s="1649"/>
      <c r="C8" s="1650"/>
      <c r="D8" s="1650"/>
      <c r="E8" s="1650"/>
      <c r="F8" s="1650"/>
      <c r="G8" s="1650"/>
      <c r="H8" s="1650"/>
      <c r="I8" s="1650"/>
      <c r="J8" s="1650"/>
      <c r="K8" s="1650"/>
      <c r="L8" s="1650"/>
      <c r="M8" s="1650"/>
      <c r="N8" s="1650"/>
      <c r="O8" s="1650"/>
      <c r="P8" s="1650"/>
      <c r="Q8" s="1650"/>
      <c r="R8" s="1650"/>
      <c r="S8" s="1650"/>
      <c r="T8" s="1650"/>
      <c r="U8" s="1650"/>
      <c r="V8" s="1650"/>
      <c r="W8" s="1650"/>
      <c r="X8" s="1650"/>
      <c r="Y8" s="1650"/>
      <c r="Z8" s="1650"/>
      <c r="AA8" s="1650"/>
      <c r="AB8" s="1650"/>
      <c r="AC8" s="1650"/>
      <c r="AD8" s="1650"/>
      <c r="AE8" s="1650"/>
      <c r="AF8" s="1650"/>
      <c r="AG8" s="1650"/>
      <c r="AH8" s="1651"/>
      <c r="AI8" s="363"/>
    </row>
    <row r="9" spans="1:36" ht="11.25" customHeight="1">
      <c r="A9" s="117"/>
      <c r="B9" s="1649"/>
      <c r="C9" s="1650"/>
      <c r="D9" s="1650"/>
      <c r="E9" s="1650"/>
      <c r="F9" s="1650"/>
      <c r="G9" s="1650"/>
      <c r="H9" s="1650"/>
      <c r="I9" s="1650"/>
      <c r="J9" s="1650"/>
      <c r="K9" s="1650"/>
      <c r="L9" s="1650"/>
      <c r="M9" s="1650"/>
      <c r="N9" s="1650"/>
      <c r="O9" s="1650"/>
      <c r="P9" s="1650"/>
      <c r="Q9" s="1650"/>
      <c r="R9" s="1650"/>
      <c r="S9" s="1650"/>
      <c r="T9" s="1650"/>
      <c r="U9" s="1650"/>
      <c r="V9" s="1650"/>
      <c r="W9" s="1650"/>
      <c r="X9" s="1650"/>
      <c r="Y9" s="1650"/>
      <c r="Z9" s="1650"/>
      <c r="AA9" s="1650"/>
      <c r="AB9" s="1650"/>
      <c r="AC9" s="1650"/>
      <c r="AD9" s="1650"/>
      <c r="AE9" s="1650"/>
      <c r="AF9" s="1650"/>
      <c r="AG9" s="1650"/>
      <c r="AH9" s="1651"/>
      <c r="AI9" s="363"/>
    </row>
    <row r="10" spans="1:36" ht="11.25" customHeight="1">
      <c r="A10" s="117"/>
      <c r="B10" s="977"/>
      <c r="C10" s="978"/>
      <c r="D10" s="978"/>
      <c r="E10" s="978"/>
      <c r="F10" s="978"/>
      <c r="G10" s="978"/>
      <c r="H10" s="978"/>
      <c r="I10" s="978"/>
      <c r="J10" s="978"/>
      <c r="K10" s="978"/>
      <c r="L10" s="978"/>
      <c r="M10" s="978"/>
      <c r="N10" s="978"/>
      <c r="O10" s="978"/>
      <c r="P10" s="978"/>
      <c r="Q10" s="978"/>
      <c r="R10" s="978"/>
      <c r="S10" s="978"/>
      <c r="T10" s="978"/>
      <c r="U10" s="978"/>
      <c r="V10" s="978"/>
      <c r="W10" s="978"/>
      <c r="X10" s="978"/>
      <c r="Y10" s="978"/>
      <c r="Z10" s="978"/>
      <c r="AA10" s="978"/>
      <c r="AB10" s="978"/>
      <c r="AC10" s="978"/>
      <c r="AD10" s="978"/>
      <c r="AE10" s="978"/>
      <c r="AF10" s="978"/>
      <c r="AG10" s="978"/>
      <c r="AH10" s="979"/>
      <c r="AI10" s="363"/>
    </row>
    <row r="11" spans="1:36">
      <c r="A11" s="117"/>
      <c r="B11" s="1619" t="s">
        <v>513</v>
      </c>
      <c r="C11" s="1620"/>
      <c r="D11" s="1620"/>
      <c r="E11" s="1620"/>
      <c r="F11" s="1620"/>
      <c r="G11" s="1620"/>
      <c r="H11" s="1620"/>
      <c r="I11" s="1620"/>
      <c r="J11" s="1620"/>
      <c r="K11" s="1620"/>
      <c r="L11" s="1620"/>
      <c r="M11" s="1620"/>
      <c r="N11" s="1620"/>
      <c r="O11" s="1620"/>
      <c r="P11" s="1620"/>
      <c r="Q11" s="1620"/>
      <c r="R11" s="1620"/>
      <c r="S11" s="1620"/>
      <c r="T11" s="1620"/>
      <c r="U11" s="1620"/>
      <c r="V11" s="1620"/>
      <c r="W11" s="1620"/>
      <c r="X11" s="1620"/>
      <c r="Y11" s="1620"/>
      <c r="Z11" s="1620"/>
      <c r="AA11" s="1620"/>
      <c r="AB11" s="1620"/>
      <c r="AC11" s="1620"/>
      <c r="AD11" s="1620"/>
      <c r="AE11" s="1620"/>
      <c r="AF11" s="1620"/>
      <c r="AG11" s="1620"/>
      <c r="AH11" s="1620"/>
      <c r="AI11" s="363"/>
    </row>
    <row r="12" spans="1:36" ht="6" customHeight="1">
      <c r="A12" s="269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63"/>
    </row>
    <row r="13" spans="1:36" ht="11.25" customHeight="1">
      <c r="A13" s="269"/>
      <c r="B13" s="1396"/>
      <c r="C13" s="1397"/>
      <c r="D13" s="1397"/>
      <c r="E13" s="1397"/>
      <c r="F13" s="1397"/>
      <c r="G13" s="1397"/>
      <c r="H13" s="1397"/>
      <c r="I13" s="1397"/>
      <c r="J13" s="1397"/>
      <c r="K13" s="1397"/>
      <c r="L13" s="1397"/>
      <c r="M13" s="1397"/>
      <c r="N13" s="1397"/>
      <c r="O13" s="1397"/>
      <c r="P13" s="1397"/>
      <c r="Q13" s="1397"/>
      <c r="R13" s="1397"/>
      <c r="S13" s="1397"/>
      <c r="T13" s="1397"/>
      <c r="U13" s="1397"/>
      <c r="V13" s="1397"/>
      <c r="W13" s="1397"/>
      <c r="X13" s="1397"/>
      <c r="Y13" s="1397"/>
      <c r="Z13" s="1397"/>
      <c r="AA13" s="1397"/>
      <c r="AB13" s="1397"/>
      <c r="AC13" s="1397"/>
      <c r="AD13" s="1397"/>
      <c r="AE13" s="1397"/>
      <c r="AF13" s="1397"/>
      <c r="AG13" s="1397"/>
      <c r="AH13" s="1398"/>
      <c r="AI13" s="118"/>
    </row>
    <row r="14" spans="1:36" ht="11.25" customHeight="1">
      <c r="A14" s="269"/>
      <c r="B14" s="1649"/>
      <c r="C14" s="1650"/>
      <c r="D14" s="1650"/>
      <c r="E14" s="1650"/>
      <c r="F14" s="1650"/>
      <c r="G14" s="1650"/>
      <c r="H14" s="1650"/>
      <c r="I14" s="1650"/>
      <c r="J14" s="1650"/>
      <c r="K14" s="1650"/>
      <c r="L14" s="1650"/>
      <c r="M14" s="1650"/>
      <c r="N14" s="1650"/>
      <c r="O14" s="1650"/>
      <c r="P14" s="1650"/>
      <c r="Q14" s="1650"/>
      <c r="R14" s="1650"/>
      <c r="S14" s="1650"/>
      <c r="T14" s="1650"/>
      <c r="U14" s="1650"/>
      <c r="V14" s="1650"/>
      <c r="W14" s="1650"/>
      <c r="X14" s="1650"/>
      <c r="Y14" s="1650"/>
      <c r="Z14" s="1650"/>
      <c r="AA14" s="1650"/>
      <c r="AB14" s="1650"/>
      <c r="AC14" s="1650"/>
      <c r="AD14" s="1650"/>
      <c r="AE14" s="1650"/>
      <c r="AF14" s="1650"/>
      <c r="AG14" s="1650"/>
      <c r="AH14" s="1651"/>
      <c r="AI14" s="118"/>
    </row>
    <row r="15" spans="1:36" ht="11.25" customHeight="1">
      <c r="A15" s="269"/>
      <c r="B15" s="1649"/>
      <c r="C15" s="1650"/>
      <c r="D15" s="1650"/>
      <c r="E15" s="1650"/>
      <c r="F15" s="1650"/>
      <c r="G15" s="1650"/>
      <c r="H15" s="1650"/>
      <c r="I15" s="1650"/>
      <c r="J15" s="1650"/>
      <c r="K15" s="1650"/>
      <c r="L15" s="1650"/>
      <c r="M15" s="1650"/>
      <c r="N15" s="1650"/>
      <c r="O15" s="1650"/>
      <c r="P15" s="1650"/>
      <c r="Q15" s="1650"/>
      <c r="R15" s="1650"/>
      <c r="S15" s="1650"/>
      <c r="T15" s="1650"/>
      <c r="U15" s="1650"/>
      <c r="V15" s="1650"/>
      <c r="W15" s="1650"/>
      <c r="X15" s="1650"/>
      <c r="Y15" s="1650"/>
      <c r="Z15" s="1650"/>
      <c r="AA15" s="1650"/>
      <c r="AB15" s="1650"/>
      <c r="AC15" s="1650"/>
      <c r="AD15" s="1650"/>
      <c r="AE15" s="1650"/>
      <c r="AF15" s="1650"/>
      <c r="AG15" s="1650"/>
      <c r="AH15" s="1651"/>
      <c r="AI15" s="118"/>
    </row>
    <row r="16" spans="1:36" ht="11.25" customHeight="1">
      <c r="A16" s="269"/>
      <c r="B16" s="977"/>
      <c r="C16" s="978"/>
      <c r="D16" s="978"/>
      <c r="E16" s="978"/>
      <c r="F16" s="978"/>
      <c r="G16" s="978"/>
      <c r="H16" s="978"/>
      <c r="I16" s="978"/>
      <c r="J16" s="978"/>
      <c r="K16" s="978"/>
      <c r="L16" s="978"/>
      <c r="M16" s="978"/>
      <c r="N16" s="978"/>
      <c r="O16" s="978"/>
      <c r="P16" s="978"/>
      <c r="Q16" s="978"/>
      <c r="R16" s="978"/>
      <c r="S16" s="978"/>
      <c r="T16" s="978"/>
      <c r="U16" s="978"/>
      <c r="V16" s="978"/>
      <c r="W16" s="978"/>
      <c r="X16" s="978"/>
      <c r="Y16" s="978"/>
      <c r="Z16" s="978"/>
      <c r="AA16" s="978"/>
      <c r="AB16" s="978"/>
      <c r="AC16" s="978"/>
      <c r="AD16" s="978"/>
      <c r="AE16" s="978"/>
      <c r="AF16" s="978"/>
      <c r="AG16" s="978"/>
      <c r="AH16" s="979"/>
      <c r="AI16" s="118"/>
    </row>
    <row r="17" spans="1:35" ht="13.8">
      <c r="A17" s="255"/>
      <c r="B17" s="1620" t="s">
        <v>514</v>
      </c>
      <c r="C17" s="1620"/>
      <c r="D17" s="1620"/>
      <c r="E17" s="1620"/>
      <c r="F17" s="1620"/>
      <c r="G17" s="1620"/>
      <c r="H17" s="1620"/>
      <c r="I17" s="1620"/>
      <c r="J17" s="1620"/>
      <c r="K17" s="1620"/>
      <c r="L17" s="1620"/>
      <c r="M17" s="1620"/>
      <c r="N17" s="1620"/>
      <c r="O17" s="1620"/>
      <c r="P17" s="1620"/>
      <c r="Q17" s="1620"/>
      <c r="R17" s="1620"/>
      <c r="S17" s="1620"/>
      <c r="T17" s="1620"/>
      <c r="U17" s="1620"/>
      <c r="V17" s="1620"/>
      <c r="W17" s="1620"/>
      <c r="X17" s="1620"/>
      <c r="Y17" s="1620"/>
      <c r="Z17" s="1620"/>
      <c r="AA17" s="1620"/>
      <c r="AB17" s="1620"/>
      <c r="AC17" s="1620"/>
      <c r="AD17" s="1620"/>
      <c r="AE17" s="1620"/>
      <c r="AF17" s="1620"/>
      <c r="AG17" s="1620"/>
      <c r="AH17" s="1620"/>
      <c r="AI17" s="118"/>
    </row>
    <row r="18" spans="1:35" ht="6" customHeight="1">
      <c r="A18" s="269"/>
      <c r="B18" s="1621"/>
      <c r="C18" s="1621"/>
      <c r="D18" s="1621"/>
      <c r="E18" s="1621"/>
      <c r="F18" s="1621"/>
      <c r="G18" s="1621"/>
      <c r="H18" s="1621"/>
      <c r="I18" s="1621"/>
      <c r="J18" s="1621"/>
      <c r="K18" s="1621"/>
      <c r="L18" s="1621"/>
      <c r="M18" s="1621"/>
      <c r="N18" s="1621"/>
      <c r="O18" s="1621"/>
      <c r="P18" s="1621"/>
      <c r="Q18" s="1621"/>
      <c r="R18" s="1621"/>
      <c r="S18" s="1621"/>
      <c r="T18" s="1621"/>
      <c r="U18" s="1621"/>
      <c r="V18" s="1621"/>
      <c r="W18" s="1621"/>
      <c r="X18" s="1621"/>
      <c r="Y18" s="1621"/>
      <c r="Z18" s="1621"/>
      <c r="AA18" s="256"/>
      <c r="AB18" s="256"/>
      <c r="AC18" s="256"/>
      <c r="AD18" s="256"/>
      <c r="AE18" s="256"/>
      <c r="AF18" s="256"/>
      <c r="AG18" s="256"/>
      <c r="AH18" s="256"/>
      <c r="AI18" s="118"/>
    </row>
    <row r="19" spans="1:35">
      <c r="A19" s="269"/>
      <c r="B19" s="1617" t="s">
        <v>170</v>
      </c>
      <c r="C19" s="1617"/>
      <c r="D19" s="1617"/>
      <c r="E19" s="1617"/>
      <c r="F19" s="1617"/>
      <c r="G19" s="1617"/>
      <c r="H19" s="1617"/>
      <c r="I19" s="1617"/>
      <c r="J19" s="1617"/>
      <c r="K19" s="1617"/>
      <c r="L19" s="1617"/>
      <c r="M19" s="1617"/>
      <c r="N19" s="1617"/>
      <c r="O19" s="1617"/>
      <c r="P19" s="1617"/>
      <c r="Q19" s="1617"/>
      <c r="R19" s="1617"/>
      <c r="S19" s="1617"/>
      <c r="T19" s="1617"/>
      <c r="U19" s="1617"/>
      <c r="V19" s="1617"/>
      <c r="W19" s="1617"/>
      <c r="X19" s="1617"/>
      <c r="Y19" s="1617"/>
      <c r="Z19" s="1617"/>
      <c r="AA19" s="1617"/>
      <c r="AB19" s="1617"/>
      <c r="AC19" s="1617"/>
      <c r="AD19" s="1617"/>
      <c r="AE19" s="1617"/>
      <c r="AF19" s="1617"/>
      <c r="AG19" s="1617"/>
      <c r="AH19" s="1617"/>
      <c r="AI19" s="118"/>
    </row>
    <row r="20" spans="1:35" ht="6" customHeight="1">
      <c r="A20" s="2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256"/>
      <c r="AB20" s="256"/>
      <c r="AC20" s="256"/>
      <c r="AD20" s="256"/>
      <c r="AE20" s="256"/>
      <c r="AF20" s="256"/>
      <c r="AG20" s="256"/>
      <c r="AH20" s="256"/>
      <c r="AI20" s="118"/>
    </row>
    <row r="21" spans="1:35" ht="11.25" customHeight="1">
      <c r="A21" s="269"/>
      <c r="B21" s="1396" t="str">
        <f>IF(Zal_B_VII_B111!B18="","",Zal_B_VII_B111!B18)</f>
        <v/>
      </c>
      <c r="C21" s="1397"/>
      <c r="D21" s="1397"/>
      <c r="E21" s="1397"/>
      <c r="F21" s="1397"/>
      <c r="G21" s="1397"/>
      <c r="H21" s="1397"/>
      <c r="I21" s="1397"/>
      <c r="J21" s="1397"/>
      <c r="K21" s="1397"/>
      <c r="L21" s="1397"/>
      <c r="M21" s="1397"/>
      <c r="N21" s="1397"/>
      <c r="O21" s="1397"/>
      <c r="P21" s="1397"/>
      <c r="Q21" s="1397"/>
      <c r="R21" s="1397"/>
      <c r="S21" s="1397"/>
      <c r="T21" s="1397"/>
      <c r="U21" s="1397"/>
      <c r="V21" s="1397"/>
      <c r="W21" s="1397"/>
      <c r="X21" s="1397"/>
      <c r="Y21" s="1397"/>
      <c r="Z21" s="1397"/>
      <c r="AA21" s="1397"/>
      <c r="AB21" s="1397"/>
      <c r="AC21" s="1397"/>
      <c r="AD21" s="1397"/>
      <c r="AE21" s="1397"/>
      <c r="AF21" s="1397"/>
      <c r="AG21" s="1397"/>
      <c r="AH21" s="1398"/>
      <c r="AI21" s="118"/>
    </row>
    <row r="22" spans="1:35" ht="11.25" customHeight="1">
      <c r="A22" s="269"/>
      <c r="B22" s="1649"/>
      <c r="C22" s="1650"/>
      <c r="D22" s="1650"/>
      <c r="E22" s="1650"/>
      <c r="F22" s="1650"/>
      <c r="G22" s="1650"/>
      <c r="H22" s="1650"/>
      <c r="I22" s="1650"/>
      <c r="J22" s="1650"/>
      <c r="K22" s="1650"/>
      <c r="L22" s="1650"/>
      <c r="M22" s="1650"/>
      <c r="N22" s="1650"/>
      <c r="O22" s="1650"/>
      <c r="P22" s="1650"/>
      <c r="Q22" s="1650"/>
      <c r="R22" s="1650"/>
      <c r="S22" s="1650"/>
      <c r="T22" s="1650"/>
      <c r="U22" s="1650"/>
      <c r="V22" s="1650"/>
      <c r="W22" s="1650"/>
      <c r="X22" s="1650"/>
      <c r="Y22" s="1650"/>
      <c r="Z22" s="1650"/>
      <c r="AA22" s="1650"/>
      <c r="AB22" s="1650"/>
      <c r="AC22" s="1650"/>
      <c r="AD22" s="1650"/>
      <c r="AE22" s="1650"/>
      <c r="AF22" s="1650"/>
      <c r="AG22" s="1650"/>
      <c r="AH22" s="1651"/>
      <c r="AI22" s="118"/>
    </row>
    <row r="23" spans="1:35" ht="11.25" customHeight="1">
      <c r="A23" s="269"/>
      <c r="B23" s="977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8"/>
      <c r="N23" s="978"/>
      <c r="O23" s="978"/>
      <c r="P23" s="978"/>
      <c r="Q23" s="978"/>
      <c r="R23" s="978"/>
      <c r="S23" s="978"/>
      <c r="T23" s="978"/>
      <c r="U23" s="978"/>
      <c r="V23" s="978"/>
      <c r="W23" s="978"/>
      <c r="X23" s="978"/>
      <c r="Y23" s="978"/>
      <c r="Z23" s="978"/>
      <c r="AA23" s="978"/>
      <c r="AB23" s="978"/>
      <c r="AC23" s="978"/>
      <c r="AD23" s="978"/>
      <c r="AE23" s="978"/>
      <c r="AF23" s="978"/>
      <c r="AG23" s="978"/>
      <c r="AH23" s="979"/>
      <c r="AI23" s="118"/>
    </row>
    <row r="24" spans="1:35">
      <c r="A24" s="269"/>
      <c r="B24" s="1616" t="s">
        <v>447</v>
      </c>
      <c r="C24" s="1616"/>
      <c r="D24" s="1616"/>
      <c r="E24" s="1616"/>
      <c r="F24" s="1616"/>
      <c r="G24" s="1616"/>
      <c r="H24" s="1616"/>
      <c r="I24" s="1616"/>
      <c r="J24" s="1616"/>
      <c r="K24" s="1616"/>
      <c r="L24" s="1616"/>
      <c r="M24" s="1616"/>
      <c r="N24" s="1616"/>
      <c r="O24" s="1616"/>
      <c r="P24" s="1616"/>
      <c r="Q24" s="1616"/>
      <c r="R24" s="1616"/>
      <c r="S24" s="1616"/>
      <c r="T24" s="1616"/>
      <c r="U24" s="1616"/>
      <c r="V24" s="1616"/>
      <c r="W24" s="1616"/>
      <c r="X24" s="1616"/>
      <c r="Y24" s="1616"/>
      <c r="Z24" s="1616"/>
      <c r="AA24" s="1616"/>
      <c r="AB24" s="1616"/>
      <c r="AC24" s="1616"/>
      <c r="AD24" s="1616"/>
      <c r="AE24" s="1616"/>
      <c r="AF24" s="1616"/>
      <c r="AG24" s="1616"/>
      <c r="AH24" s="1616"/>
      <c r="AI24" s="118"/>
    </row>
    <row r="25" spans="1:35" ht="6" customHeight="1">
      <c r="A25" s="269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118"/>
    </row>
    <row r="26" spans="1:35" ht="17.25" customHeight="1">
      <c r="A26" s="117"/>
      <c r="B26" s="1412" t="s">
        <v>500</v>
      </c>
      <c r="C26" s="1653"/>
      <c r="D26" s="1653"/>
      <c r="E26" s="1653"/>
      <c r="F26" s="1653"/>
      <c r="G26" s="1653"/>
      <c r="H26" s="1653"/>
      <c r="I26" s="1653"/>
      <c r="J26" s="1653"/>
      <c r="K26" s="1653"/>
      <c r="L26" s="1653"/>
      <c r="M26" s="1653"/>
      <c r="N26" s="1653"/>
      <c r="O26" s="1653"/>
      <c r="P26" s="1653"/>
      <c r="Q26" s="1653"/>
      <c r="R26" s="1653"/>
      <c r="S26" s="1653"/>
      <c r="T26" s="1653"/>
      <c r="U26" s="1653"/>
      <c r="V26" s="1653"/>
      <c r="W26" s="1653"/>
      <c r="X26" s="1653"/>
      <c r="Y26" s="1653"/>
      <c r="Z26" s="1653"/>
      <c r="AA26" s="1653"/>
      <c r="AB26" s="1653"/>
      <c r="AC26" s="1653"/>
      <c r="AD26" s="1653"/>
      <c r="AE26" s="1653"/>
      <c r="AF26" s="1653"/>
      <c r="AG26" s="1653"/>
      <c r="AH26" s="1653"/>
      <c r="AI26" s="118"/>
    </row>
    <row r="27" spans="1:35" ht="22.5" customHeight="1">
      <c r="A27" s="117"/>
      <c r="B27" s="1653"/>
      <c r="C27" s="1653"/>
      <c r="D27" s="1653"/>
      <c r="E27" s="1653"/>
      <c r="F27" s="1653"/>
      <c r="G27" s="1653"/>
      <c r="H27" s="1653"/>
      <c r="I27" s="1653"/>
      <c r="J27" s="1653"/>
      <c r="K27" s="1653"/>
      <c r="L27" s="1653"/>
      <c r="M27" s="1653"/>
      <c r="N27" s="1653"/>
      <c r="O27" s="1653"/>
      <c r="P27" s="1653"/>
      <c r="Q27" s="1653"/>
      <c r="R27" s="1653"/>
      <c r="S27" s="1653"/>
      <c r="T27" s="1653"/>
      <c r="U27" s="1653"/>
      <c r="V27" s="1653"/>
      <c r="W27" s="1653"/>
      <c r="X27" s="1653"/>
      <c r="Y27" s="1653"/>
      <c r="Z27" s="1653"/>
      <c r="AA27" s="1653"/>
      <c r="AB27" s="1653"/>
      <c r="AC27" s="1653"/>
      <c r="AD27" s="1653"/>
      <c r="AE27" s="1653"/>
      <c r="AF27" s="1653"/>
      <c r="AG27" s="1653"/>
      <c r="AH27" s="1653"/>
      <c r="AI27" s="118"/>
    </row>
    <row r="28" spans="1:35">
      <c r="A28" s="117"/>
      <c r="B28" s="1653"/>
      <c r="C28" s="1653"/>
      <c r="D28" s="1653"/>
      <c r="E28" s="1653"/>
      <c r="F28" s="1653"/>
      <c r="G28" s="1653"/>
      <c r="H28" s="1653"/>
      <c r="I28" s="1653"/>
      <c r="J28" s="1653"/>
      <c r="K28" s="1653"/>
      <c r="L28" s="1653"/>
      <c r="M28" s="1653"/>
      <c r="N28" s="1653"/>
      <c r="O28" s="1653"/>
      <c r="P28" s="1653"/>
      <c r="Q28" s="1653"/>
      <c r="R28" s="1653"/>
      <c r="S28" s="1653"/>
      <c r="T28" s="1653"/>
      <c r="U28" s="1653"/>
      <c r="V28" s="1653"/>
      <c r="W28" s="1653"/>
      <c r="X28" s="1653"/>
      <c r="Y28" s="1653"/>
      <c r="Z28" s="1653"/>
      <c r="AA28" s="1653"/>
      <c r="AB28" s="1653"/>
      <c r="AC28" s="1653"/>
      <c r="AD28" s="1653"/>
      <c r="AE28" s="1653"/>
      <c r="AF28" s="1653"/>
      <c r="AG28" s="1653"/>
      <c r="AH28" s="1653"/>
      <c r="AI28" s="118"/>
    </row>
    <row r="29" spans="1:35" ht="6" customHeight="1">
      <c r="A29" s="269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118"/>
    </row>
    <row r="30" spans="1:35" ht="10.5" customHeight="1">
      <c r="A30" s="269"/>
      <c r="B30" s="1405" t="str">
        <f>IF(B_III_tyt_oper="","",B_III_tyt_oper)</f>
        <v/>
      </c>
      <c r="C30" s="1406"/>
      <c r="D30" s="1406"/>
      <c r="E30" s="1406"/>
      <c r="F30" s="1406"/>
      <c r="G30" s="1406"/>
      <c r="H30" s="1406"/>
      <c r="I30" s="1406"/>
      <c r="J30" s="1406"/>
      <c r="K30" s="1406"/>
      <c r="L30" s="1406"/>
      <c r="M30" s="1406"/>
      <c r="N30" s="1406"/>
      <c r="O30" s="1406"/>
      <c r="P30" s="1406"/>
      <c r="Q30" s="1406"/>
      <c r="R30" s="1406"/>
      <c r="S30" s="1406"/>
      <c r="T30" s="1406"/>
      <c r="U30" s="1406"/>
      <c r="V30" s="1406"/>
      <c r="W30" s="1406"/>
      <c r="X30" s="1406"/>
      <c r="Y30" s="1406"/>
      <c r="Z30" s="1406"/>
      <c r="AA30" s="1406"/>
      <c r="AB30" s="1406"/>
      <c r="AC30" s="1406"/>
      <c r="AD30" s="1406"/>
      <c r="AE30" s="1406"/>
      <c r="AF30" s="1406"/>
      <c r="AG30" s="1406"/>
      <c r="AH30" s="1407"/>
      <c r="AI30" s="118"/>
    </row>
    <row r="31" spans="1:35" ht="10.5" customHeight="1">
      <c r="A31" s="269"/>
      <c r="B31" s="1654"/>
      <c r="C31" s="1655"/>
      <c r="D31" s="1655"/>
      <c r="E31" s="1655"/>
      <c r="F31" s="1655"/>
      <c r="G31" s="1655"/>
      <c r="H31" s="1655"/>
      <c r="I31" s="1655"/>
      <c r="J31" s="1655"/>
      <c r="K31" s="1655"/>
      <c r="L31" s="1655"/>
      <c r="M31" s="1655"/>
      <c r="N31" s="1655"/>
      <c r="O31" s="1655"/>
      <c r="P31" s="1655"/>
      <c r="Q31" s="1655"/>
      <c r="R31" s="1655"/>
      <c r="S31" s="1655"/>
      <c r="T31" s="1655"/>
      <c r="U31" s="1655"/>
      <c r="V31" s="1655"/>
      <c r="W31" s="1655"/>
      <c r="X31" s="1655"/>
      <c r="Y31" s="1655"/>
      <c r="Z31" s="1655"/>
      <c r="AA31" s="1655"/>
      <c r="AB31" s="1655"/>
      <c r="AC31" s="1655"/>
      <c r="AD31" s="1655"/>
      <c r="AE31" s="1655"/>
      <c r="AF31" s="1655"/>
      <c r="AG31" s="1655"/>
      <c r="AH31" s="1656"/>
      <c r="AI31" s="118"/>
    </row>
    <row r="32" spans="1:35" ht="10.5" customHeight="1">
      <c r="A32" s="269"/>
      <c r="B32" s="1408"/>
      <c r="C32" s="1409"/>
      <c r="D32" s="1409"/>
      <c r="E32" s="1409"/>
      <c r="F32" s="1409"/>
      <c r="G32" s="1409"/>
      <c r="H32" s="1409"/>
      <c r="I32" s="1409"/>
      <c r="J32" s="1409"/>
      <c r="K32" s="1409"/>
      <c r="L32" s="1409"/>
      <c r="M32" s="1409"/>
      <c r="N32" s="1409"/>
      <c r="O32" s="1409"/>
      <c r="P32" s="1409"/>
      <c r="Q32" s="1409"/>
      <c r="R32" s="1409"/>
      <c r="S32" s="1409"/>
      <c r="T32" s="1409"/>
      <c r="U32" s="1409"/>
      <c r="V32" s="1409"/>
      <c r="W32" s="1409"/>
      <c r="X32" s="1409"/>
      <c r="Y32" s="1409"/>
      <c r="Z32" s="1409"/>
      <c r="AA32" s="1409"/>
      <c r="AB32" s="1409"/>
      <c r="AC32" s="1409"/>
      <c r="AD32" s="1409"/>
      <c r="AE32" s="1409"/>
      <c r="AF32" s="1409"/>
      <c r="AG32" s="1409"/>
      <c r="AH32" s="1410"/>
      <c r="AI32" s="118"/>
    </row>
    <row r="33" spans="1:35">
      <c r="A33" s="269"/>
      <c r="B33" s="1616" t="s">
        <v>171</v>
      </c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18"/>
    </row>
    <row r="34" spans="1:35">
      <c r="A34" s="269"/>
      <c r="B34" s="1617" t="s">
        <v>175</v>
      </c>
      <c r="C34" s="1617"/>
      <c r="D34" s="1617"/>
      <c r="E34" s="1617"/>
      <c r="F34" s="1617"/>
      <c r="G34" s="1617"/>
      <c r="H34" s="1617"/>
      <c r="I34" s="1617"/>
      <c r="J34" s="1617"/>
      <c r="K34" s="1617"/>
      <c r="L34" s="1617"/>
      <c r="M34" s="1617"/>
      <c r="N34" s="1617"/>
      <c r="O34" s="1617"/>
      <c r="P34" s="1617"/>
      <c r="Q34" s="1617"/>
      <c r="R34" s="1617"/>
      <c r="S34" s="1617"/>
      <c r="T34" s="1617"/>
      <c r="U34" s="1617"/>
      <c r="V34" s="1617"/>
      <c r="W34" s="1617"/>
      <c r="X34" s="1617"/>
      <c r="Y34" s="1617"/>
      <c r="Z34" s="1617"/>
      <c r="AA34" s="1617"/>
      <c r="AB34" s="1617"/>
      <c r="AC34" s="1617"/>
      <c r="AD34" s="1617"/>
      <c r="AE34" s="1617"/>
      <c r="AF34" s="1617"/>
      <c r="AG34" s="1617"/>
      <c r="AH34" s="1617"/>
      <c r="AI34" s="118"/>
    </row>
    <row r="35" spans="1:35" ht="6" customHeight="1">
      <c r="A35" s="269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118"/>
    </row>
    <row r="36" spans="1:35">
      <c r="A36" s="269"/>
      <c r="B36" s="1412" t="s">
        <v>501</v>
      </c>
      <c r="C36" s="1412"/>
      <c r="D36" s="1412"/>
      <c r="E36" s="1412"/>
      <c r="F36" s="1412"/>
      <c r="G36" s="1412"/>
      <c r="H36" s="1412"/>
      <c r="I36" s="1412"/>
      <c r="J36" s="1412"/>
      <c r="K36" s="1412"/>
      <c r="L36" s="1412"/>
      <c r="M36" s="1412"/>
      <c r="N36" s="1412"/>
      <c r="O36" s="1412"/>
      <c r="P36" s="1412"/>
      <c r="Q36" s="1412"/>
      <c r="R36" s="1412"/>
      <c r="S36" s="1412"/>
      <c r="T36" s="1412"/>
      <c r="U36" s="1412"/>
      <c r="V36" s="1412"/>
      <c r="W36" s="1412"/>
      <c r="X36" s="1412"/>
      <c r="Y36" s="1412"/>
      <c r="Z36" s="1412"/>
      <c r="AA36" s="1412"/>
      <c r="AB36" s="1412"/>
      <c r="AC36" s="1412"/>
      <c r="AD36" s="1412"/>
      <c r="AE36" s="1412"/>
      <c r="AF36" s="1412"/>
      <c r="AG36" s="1412"/>
      <c r="AH36" s="1412"/>
      <c r="AI36" s="118"/>
    </row>
    <row r="37" spans="1:35">
      <c r="A37" s="269"/>
      <c r="B37" s="1412"/>
      <c r="C37" s="1412"/>
      <c r="D37" s="1412"/>
      <c r="E37" s="1412"/>
      <c r="F37" s="1412"/>
      <c r="G37" s="1412"/>
      <c r="H37" s="1412"/>
      <c r="I37" s="1412"/>
      <c r="J37" s="1412"/>
      <c r="K37" s="1412"/>
      <c r="L37" s="1412"/>
      <c r="M37" s="1412"/>
      <c r="N37" s="1412"/>
      <c r="O37" s="1412"/>
      <c r="P37" s="1412"/>
      <c r="Q37" s="1412"/>
      <c r="R37" s="1412"/>
      <c r="S37" s="1412"/>
      <c r="T37" s="1412"/>
      <c r="U37" s="1412"/>
      <c r="V37" s="1412"/>
      <c r="W37" s="1412"/>
      <c r="X37" s="1412"/>
      <c r="Y37" s="1412"/>
      <c r="Z37" s="1412"/>
      <c r="AA37" s="1412"/>
      <c r="AB37" s="1412"/>
      <c r="AC37" s="1412"/>
      <c r="AD37" s="1412"/>
      <c r="AE37" s="1412"/>
      <c r="AF37" s="1412"/>
      <c r="AG37" s="1412"/>
      <c r="AH37" s="1412"/>
      <c r="AI37" s="118"/>
    </row>
    <row r="38" spans="1:35">
      <c r="A38" s="269"/>
      <c r="B38" s="1412"/>
      <c r="C38" s="1412"/>
      <c r="D38" s="1412"/>
      <c r="E38" s="1412"/>
      <c r="F38" s="1412"/>
      <c r="G38" s="1412"/>
      <c r="H38" s="1412"/>
      <c r="I38" s="1412"/>
      <c r="J38" s="1412"/>
      <c r="K38" s="1412"/>
      <c r="L38" s="1412"/>
      <c r="M38" s="1412"/>
      <c r="N38" s="1412"/>
      <c r="O38" s="1412"/>
      <c r="P38" s="1412"/>
      <c r="Q38" s="1412"/>
      <c r="R38" s="1412"/>
      <c r="S38" s="1412"/>
      <c r="T38" s="1412"/>
      <c r="U38" s="1412"/>
      <c r="V38" s="1412"/>
      <c r="W38" s="1412"/>
      <c r="X38" s="1412"/>
      <c r="Y38" s="1412"/>
      <c r="Z38" s="1412"/>
      <c r="AA38" s="1412"/>
      <c r="AB38" s="1412"/>
      <c r="AC38" s="1412"/>
      <c r="AD38" s="1412"/>
      <c r="AE38" s="1412"/>
      <c r="AF38" s="1412"/>
      <c r="AG38" s="1412"/>
      <c r="AH38" s="1412"/>
      <c r="AI38" s="118"/>
    </row>
    <row r="39" spans="1:35">
      <c r="A39" s="269"/>
      <c r="B39" s="1412"/>
      <c r="C39" s="1412"/>
      <c r="D39" s="1412"/>
      <c r="E39" s="1412"/>
      <c r="F39" s="1412"/>
      <c r="G39" s="1412"/>
      <c r="H39" s="1412"/>
      <c r="I39" s="1412"/>
      <c r="J39" s="1412"/>
      <c r="K39" s="1412"/>
      <c r="L39" s="1412"/>
      <c r="M39" s="1412"/>
      <c r="N39" s="1412"/>
      <c r="O39" s="1412"/>
      <c r="P39" s="1412"/>
      <c r="Q39" s="1412"/>
      <c r="R39" s="1412"/>
      <c r="S39" s="1412"/>
      <c r="T39" s="1412"/>
      <c r="U39" s="1412"/>
      <c r="V39" s="1412"/>
      <c r="W39" s="1412"/>
      <c r="X39" s="1412"/>
      <c r="Y39" s="1412"/>
      <c r="Z39" s="1412"/>
      <c r="AA39" s="1412"/>
      <c r="AB39" s="1412"/>
      <c r="AC39" s="1412"/>
      <c r="AD39" s="1412"/>
      <c r="AE39" s="1412"/>
      <c r="AF39" s="1412"/>
      <c r="AG39" s="1412"/>
      <c r="AH39" s="1412"/>
      <c r="AI39" s="118"/>
    </row>
    <row r="40" spans="1:35" ht="6" customHeight="1">
      <c r="A40" s="269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118"/>
    </row>
    <row r="41" spans="1:35">
      <c r="A41" s="269"/>
      <c r="B41" s="1396"/>
      <c r="C41" s="1397"/>
      <c r="D41" s="1397"/>
      <c r="E41" s="1397"/>
      <c r="F41" s="1397"/>
      <c r="G41" s="1397"/>
      <c r="H41" s="1397"/>
      <c r="I41" s="1397"/>
      <c r="J41" s="1397"/>
      <c r="K41" s="1397"/>
      <c r="L41" s="1397"/>
      <c r="M41" s="1397"/>
      <c r="N41" s="1397"/>
      <c r="O41" s="1397"/>
      <c r="P41" s="1397"/>
      <c r="Q41" s="1397"/>
      <c r="R41" s="1397"/>
      <c r="S41" s="1397"/>
      <c r="T41" s="1397"/>
      <c r="U41" s="1397"/>
      <c r="V41" s="1397"/>
      <c r="W41" s="1397"/>
      <c r="X41" s="1397"/>
      <c r="Y41" s="1397"/>
      <c r="Z41" s="1397"/>
      <c r="AA41" s="1397"/>
      <c r="AB41" s="1397"/>
      <c r="AC41" s="1397"/>
      <c r="AD41" s="1397"/>
      <c r="AE41" s="1397"/>
      <c r="AF41" s="1397"/>
      <c r="AG41" s="1397"/>
      <c r="AH41" s="1398"/>
      <c r="AI41" s="118"/>
    </row>
    <row r="42" spans="1:35">
      <c r="A42" s="269"/>
      <c r="B42" s="1649"/>
      <c r="C42" s="1650"/>
      <c r="D42" s="1650"/>
      <c r="E42" s="1650"/>
      <c r="F42" s="1650"/>
      <c r="G42" s="1650"/>
      <c r="H42" s="1650"/>
      <c r="I42" s="1650"/>
      <c r="J42" s="1650"/>
      <c r="K42" s="1650"/>
      <c r="L42" s="1650"/>
      <c r="M42" s="1650"/>
      <c r="N42" s="1650"/>
      <c r="O42" s="1650"/>
      <c r="P42" s="1650"/>
      <c r="Q42" s="1650"/>
      <c r="R42" s="1650"/>
      <c r="S42" s="1650"/>
      <c r="T42" s="1650"/>
      <c r="U42" s="1650"/>
      <c r="V42" s="1650"/>
      <c r="W42" s="1650"/>
      <c r="X42" s="1650"/>
      <c r="Y42" s="1650"/>
      <c r="Z42" s="1650"/>
      <c r="AA42" s="1650"/>
      <c r="AB42" s="1650"/>
      <c r="AC42" s="1650"/>
      <c r="AD42" s="1650"/>
      <c r="AE42" s="1650"/>
      <c r="AF42" s="1650"/>
      <c r="AG42" s="1650"/>
      <c r="AH42" s="1651"/>
      <c r="AI42" s="118"/>
    </row>
    <row r="43" spans="1:35">
      <c r="A43" s="269"/>
      <c r="B43" s="977"/>
      <c r="C43" s="978"/>
      <c r="D43" s="978"/>
      <c r="E43" s="978"/>
      <c r="F43" s="978"/>
      <c r="G43" s="978"/>
      <c r="H43" s="978"/>
      <c r="I43" s="978"/>
      <c r="J43" s="978"/>
      <c r="K43" s="978"/>
      <c r="L43" s="978"/>
      <c r="M43" s="978"/>
      <c r="N43" s="978"/>
      <c r="O43" s="978"/>
      <c r="P43" s="978"/>
      <c r="Q43" s="978"/>
      <c r="R43" s="978"/>
      <c r="S43" s="978"/>
      <c r="T43" s="978"/>
      <c r="U43" s="978"/>
      <c r="V43" s="978"/>
      <c r="W43" s="978"/>
      <c r="X43" s="978"/>
      <c r="Y43" s="978"/>
      <c r="Z43" s="978"/>
      <c r="AA43" s="978"/>
      <c r="AB43" s="978"/>
      <c r="AC43" s="978"/>
      <c r="AD43" s="978"/>
      <c r="AE43" s="978"/>
      <c r="AF43" s="978"/>
      <c r="AG43" s="978"/>
      <c r="AH43" s="979"/>
      <c r="AI43" s="118"/>
    </row>
    <row r="44" spans="1:35" ht="6" customHeight="1">
      <c r="A44" s="269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1616"/>
      <c r="S44" s="1616"/>
      <c r="T44" s="1616"/>
      <c r="U44" s="1616"/>
      <c r="V44" s="1616"/>
      <c r="W44" s="1616"/>
      <c r="X44" s="1616"/>
      <c r="Y44" s="1616"/>
      <c r="Z44" s="1616"/>
      <c r="AA44" s="1616"/>
      <c r="AB44" s="1616"/>
      <c r="AC44" s="1616"/>
      <c r="AD44" s="1616"/>
      <c r="AE44" s="1616"/>
      <c r="AF44" s="1616"/>
      <c r="AG44" s="1616"/>
      <c r="AH44" s="1616"/>
      <c r="AI44" s="118"/>
    </row>
    <row r="45" spans="1:35" ht="16.5" customHeight="1">
      <c r="A45" s="269"/>
      <c r="B45" s="257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3"/>
      <c r="Q45" s="193"/>
      <c r="R45" s="193"/>
      <c r="S45" s="191"/>
      <c r="T45" s="195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1"/>
      <c r="AI45" s="118"/>
    </row>
    <row r="46" spans="1:35" ht="16.5" customHeight="1">
      <c r="A46" s="269"/>
      <c r="B46" s="258"/>
      <c r="C46" s="1652"/>
      <c r="D46" s="1652"/>
      <c r="E46" s="1652"/>
      <c r="F46" s="1652"/>
      <c r="G46" s="1652"/>
      <c r="H46" s="1652"/>
      <c r="I46" s="1652"/>
      <c r="J46" s="1652"/>
      <c r="K46" s="1652"/>
      <c r="L46" s="1652"/>
      <c r="M46" s="1652"/>
      <c r="N46" s="1652"/>
      <c r="O46" s="1652"/>
      <c r="P46" s="1652"/>
      <c r="Q46" s="1652"/>
      <c r="R46" s="1652"/>
      <c r="S46" s="54"/>
      <c r="T46" s="195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54"/>
      <c r="AI46" s="118"/>
    </row>
    <row r="47" spans="1:35" ht="13.5" customHeight="1">
      <c r="A47" s="269"/>
      <c r="B47" s="258"/>
      <c r="C47" s="1652"/>
      <c r="D47" s="1652"/>
      <c r="E47" s="1652"/>
      <c r="F47" s="1652"/>
      <c r="G47" s="1652"/>
      <c r="H47" s="1652"/>
      <c r="I47" s="1652"/>
      <c r="J47" s="1652"/>
      <c r="K47" s="1652"/>
      <c r="L47" s="1652"/>
      <c r="M47" s="1652"/>
      <c r="N47" s="1652"/>
      <c r="O47" s="1652"/>
      <c r="P47" s="1652"/>
      <c r="Q47" s="1652"/>
      <c r="R47" s="1652"/>
      <c r="S47" s="54"/>
      <c r="T47" s="195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54"/>
      <c r="AI47" s="118"/>
    </row>
    <row r="48" spans="1:35">
      <c r="A48" s="269"/>
      <c r="B48" s="259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197"/>
      <c r="P48" s="197"/>
      <c r="Q48" s="197"/>
      <c r="R48" s="197"/>
      <c r="S48" s="192"/>
      <c r="T48" s="195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2"/>
      <c r="AI48" s="118"/>
    </row>
    <row r="49" spans="1:36" ht="21" customHeight="1">
      <c r="A49" s="269"/>
      <c r="B49" s="1638" t="s">
        <v>173</v>
      </c>
      <c r="C49" s="1638"/>
      <c r="D49" s="1638"/>
      <c r="E49" s="1638"/>
      <c r="F49" s="1638"/>
      <c r="G49" s="1638"/>
      <c r="H49" s="1638"/>
      <c r="I49" s="1638"/>
      <c r="J49" s="1638"/>
      <c r="K49" s="1638"/>
      <c r="L49" s="1638"/>
      <c r="M49" s="1638"/>
      <c r="N49" s="1638"/>
      <c r="O49" s="1638"/>
      <c r="P49" s="1638"/>
      <c r="Q49" s="1638"/>
      <c r="R49" s="1638"/>
      <c r="S49" s="1638"/>
      <c r="T49" s="260"/>
      <c r="U49" s="1423" t="s">
        <v>586</v>
      </c>
      <c r="V49" s="1423"/>
      <c r="W49" s="1423"/>
      <c r="X49" s="1423"/>
      <c r="Y49" s="1423"/>
      <c r="Z49" s="1423"/>
      <c r="AA49" s="1423"/>
      <c r="AB49" s="1423"/>
      <c r="AC49" s="1423"/>
      <c r="AD49" s="1423"/>
      <c r="AE49" s="1423"/>
      <c r="AF49" s="1423"/>
      <c r="AG49" s="1423"/>
      <c r="AH49" s="1423"/>
      <c r="AI49" s="118"/>
      <c r="AJ49" s="271"/>
    </row>
    <row r="50" spans="1:36" ht="6" customHeight="1">
      <c r="A50" s="2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272"/>
    </row>
    <row r="51" spans="1:36" ht="12.75" customHeight="1">
      <c r="A51" s="273"/>
      <c r="B51" s="1617" t="s">
        <v>176</v>
      </c>
      <c r="C51" s="1617"/>
      <c r="D51" s="1617"/>
      <c r="E51" s="1617"/>
      <c r="F51" s="1617"/>
      <c r="G51" s="1617"/>
      <c r="H51" s="1617"/>
      <c r="I51" s="1617"/>
      <c r="J51" s="1617"/>
      <c r="K51" s="1617"/>
      <c r="L51" s="1617"/>
      <c r="M51" s="1617"/>
      <c r="N51" s="1617"/>
      <c r="O51" s="1617"/>
      <c r="P51" s="1617"/>
      <c r="Q51" s="1617"/>
      <c r="R51" s="1617"/>
      <c r="S51" s="1617"/>
      <c r="T51" s="1617"/>
      <c r="U51" s="1617"/>
      <c r="V51" s="1617"/>
      <c r="W51" s="1617"/>
      <c r="X51" s="1617"/>
      <c r="Y51" s="1617"/>
      <c r="Z51" s="1617"/>
      <c r="AA51" s="1617"/>
      <c r="AB51" s="1617"/>
      <c r="AC51" s="1617"/>
      <c r="AD51" s="1617"/>
      <c r="AE51" s="1617"/>
      <c r="AF51" s="1617"/>
      <c r="AG51" s="1617"/>
      <c r="AH51" s="1617"/>
      <c r="AI51" s="272"/>
    </row>
    <row r="52" spans="1:36" ht="6" customHeight="1">
      <c r="A52" s="273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272"/>
    </row>
    <row r="53" spans="1:36">
      <c r="A53" s="269"/>
      <c r="B53" s="1396"/>
      <c r="C53" s="1397"/>
      <c r="D53" s="1397"/>
      <c r="E53" s="1397"/>
      <c r="F53" s="1397"/>
      <c r="G53" s="1397"/>
      <c r="H53" s="1397"/>
      <c r="I53" s="1397"/>
      <c r="J53" s="1397"/>
      <c r="K53" s="1397"/>
      <c r="L53" s="1397"/>
      <c r="M53" s="1397"/>
      <c r="N53" s="1397"/>
      <c r="O53" s="1397"/>
      <c r="P53" s="1397"/>
      <c r="Q53" s="1397"/>
      <c r="R53" s="1397"/>
      <c r="S53" s="1397"/>
      <c r="T53" s="1397"/>
      <c r="U53" s="1397"/>
      <c r="V53" s="1397"/>
      <c r="W53" s="1397"/>
      <c r="X53" s="1397"/>
      <c r="Y53" s="1397"/>
      <c r="Z53" s="1397"/>
      <c r="AA53" s="1397"/>
      <c r="AB53" s="1397"/>
      <c r="AC53" s="1397"/>
      <c r="AD53" s="1397"/>
      <c r="AE53" s="1397"/>
      <c r="AF53" s="1397"/>
      <c r="AG53" s="1397"/>
      <c r="AH53" s="1398"/>
      <c r="AI53" s="118"/>
    </row>
    <row r="54" spans="1:36">
      <c r="A54" s="269"/>
      <c r="B54" s="1649"/>
      <c r="C54" s="1650"/>
      <c r="D54" s="1650"/>
      <c r="E54" s="1650"/>
      <c r="F54" s="1650"/>
      <c r="G54" s="1650"/>
      <c r="H54" s="1650"/>
      <c r="I54" s="1650"/>
      <c r="J54" s="1650"/>
      <c r="K54" s="1650"/>
      <c r="L54" s="1650"/>
      <c r="M54" s="1650"/>
      <c r="N54" s="1650"/>
      <c r="O54" s="1650"/>
      <c r="P54" s="1650"/>
      <c r="Q54" s="1650"/>
      <c r="R54" s="1650"/>
      <c r="S54" s="1650"/>
      <c r="T54" s="1650"/>
      <c r="U54" s="1650"/>
      <c r="V54" s="1650"/>
      <c r="W54" s="1650"/>
      <c r="X54" s="1650"/>
      <c r="Y54" s="1650"/>
      <c r="Z54" s="1650"/>
      <c r="AA54" s="1650"/>
      <c r="AB54" s="1650"/>
      <c r="AC54" s="1650"/>
      <c r="AD54" s="1650"/>
      <c r="AE54" s="1650"/>
      <c r="AF54" s="1650"/>
      <c r="AG54" s="1650"/>
      <c r="AH54" s="1651"/>
      <c r="AI54" s="118"/>
    </row>
    <row r="55" spans="1:36">
      <c r="A55" s="269"/>
      <c r="B55" s="977"/>
      <c r="C55" s="978"/>
      <c r="D55" s="978"/>
      <c r="E55" s="978"/>
      <c r="F55" s="978"/>
      <c r="G55" s="978"/>
      <c r="H55" s="978"/>
      <c r="I55" s="978"/>
      <c r="J55" s="978"/>
      <c r="K55" s="978"/>
      <c r="L55" s="978"/>
      <c r="M55" s="978"/>
      <c r="N55" s="978"/>
      <c r="O55" s="978"/>
      <c r="P55" s="978"/>
      <c r="Q55" s="978"/>
      <c r="R55" s="978"/>
      <c r="S55" s="978"/>
      <c r="T55" s="978"/>
      <c r="U55" s="978"/>
      <c r="V55" s="978"/>
      <c r="W55" s="978"/>
      <c r="X55" s="978"/>
      <c r="Y55" s="978"/>
      <c r="Z55" s="978"/>
      <c r="AA55" s="978"/>
      <c r="AB55" s="978"/>
      <c r="AC55" s="978"/>
      <c r="AD55" s="978"/>
      <c r="AE55" s="978"/>
      <c r="AF55" s="978"/>
      <c r="AG55" s="978"/>
      <c r="AH55" s="979"/>
      <c r="AI55" s="118"/>
    </row>
    <row r="56" spans="1:36" ht="12.75" customHeight="1">
      <c r="A56" s="269"/>
      <c r="B56" s="1616" t="s">
        <v>515</v>
      </c>
      <c r="C56" s="1616"/>
      <c r="D56" s="1616"/>
      <c r="E56" s="1616"/>
      <c r="F56" s="1616"/>
      <c r="G56" s="1616"/>
      <c r="H56" s="1616"/>
      <c r="I56" s="1616"/>
      <c r="J56" s="1616"/>
      <c r="K56" s="1616"/>
      <c r="L56" s="1616"/>
      <c r="M56" s="1616"/>
      <c r="N56" s="1616"/>
      <c r="O56" s="1616"/>
      <c r="P56" s="1616"/>
      <c r="Q56" s="1616"/>
      <c r="R56" s="1616"/>
      <c r="S56" s="1616"/>
      <c r="T56" s="1616"/>
      <c r="U56" s="1616"/>
      <c r="V56" s="1616"/>
      <c r="W56" s="1616"/>
      <c r="X56" s="1616"/>
      <c r="Y56" s="1616"/>
      <c r="Z56" s="1616"/>
      <c r="AA56" s="1616"/>
      <c r="AB56" s="1616"/>
      <c r="AC56" s="1616"/>
      <c r="AD56" s="1616"/>
      <c r="AE56" s="1616"/>
      <c r="AF56" s="1616"/>
      <c r="AG56" s="1616"/>
      <c r="AH56" s="1616"/>
      <c r="AI56" s="118"/>
    </row>
    <row r="57" spans="1:36" ht="6" customHeight="1">
      <c r="A57" s="273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272"/>
    </row>
    <row r="58" spans="1:36" ht="15.75" customHeight="1">
      <c r="A58" s="273"/>
      <c r="B58" s="1412" t="s">
        <v>177</v>
      </c>
      <c r="C58" s="1412"/>
      <c r="D58" s="1412"/>
      <c r="E58" s="1412"/>
      <c r="F58" s="1412"/>
      <c r="G58" s="1412"/>
      <c r="H58" s="1412"/>
      <c r="I58" s="1412"/>
      <c r="J58" s="1412"/>
      <c r="K58" s="1412"/>
      <c r="L58" s="1412"/>
      <c r="M58" s="1412"/>
      <c r="N58" s="1412"/>
      <c r="O58" s="1412"/>
      <c r="P58" s="1412"/>
      <c r="Q58" s="1412"/>
      <c r="R58" s="1412"/>
      <c r="S58" s="1412"/>
      <c r="T58" s="1412"/>
      <c r="U58" s="1412"/>
      <c r="V58" s="1412"/>
      <c r="W58" s="1412"/>
      <c r="X58" s="1412"/>
      <c r="Y58" s="1412"/>
      <c r="Z58" s="1412"/>
      <c r="AA58" s="1412"/>
      <c r="AB58" s="1412"/>
      <c r="AC58" s="1412"/>
      <c r="AD58" s="1412"/>
      <c r="AE58" s="1412"/>
      <c r="AF58" s="1412"/>
      <c r="AG58" s="1412"/>
      <c r="AH58" s="1412"/>
      <c r="AI58" s="272"/>
    </row>
    <row r="59" spans="1:36" ht="15.75" customHeight="1">
      <c r="A59" s="273"/>
      <c r="B59" s="1412"/>
      <c r="C59" s="1412"/>
      <c r="D59" s="1412"/>
      <c r="E59" s="1412"/>
      <c r="F59" s="1412"/>
      <c r="G59" s="1412"/>
      <c r="H59" s="1412"/>
      <c r="I59" s="1412"/>
      <c r="J59" s="1412"/>
      <c r="K59" s="1412"/>
      <c r="L59" s="1412"/>
      <c r="M59" s="1412"/>
      <c r="N59" s="1412"/>
      <c r="O59" s="1412"/>
      <c r="P59" s="1412"/>
      <c r="Q59" s="1412"/>
      <c r="R59" s="1412"/>
      <c r="S59" s="1412"/>
      <c r="T59" s="1412"/>
      <c r="U59" s="1412"/>
      <c r="V59" s="1412"/>
      <c r="W59" s="1412"/>
      <c r="X59" s="1412"/>
      <c r="Y59" s="1412"/>
      <c r="Z59" s="1412"/>
      <c r="AA59" s="1412"/>
      <c r="AB59" s="1412"/>
      <c r="AC59" s="1412"/>
      <c r="AD59" s="1412"/>
      <c r="AE59" s="1412"/>
      <c r="AF59" s="1412"/>
      <c r="AG59" s="1412"/>
      <c r="AH59" s="1412"/>
      <c r="AI59" s="272"/>
    </row>
    <row r="60" spans="1:36" ht="16.5" customHeight="1">
      <c r="A60" s="269"/>
      <c r="B60" s="257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3"/>
      <c r="Q60" s="193"/>
      <c r="R60" s="193"/>
      <c r="S60" s="191"/>
      <c r="T60" s="195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1"/>
      <c r="AI60" s="118"/>
    </row>
    <row r="61" spans="1:36" ht="16.5" customHeight="1">
      <c r="A61" s="269"/>
      <c r="B61" s="258"/>
      <c r="C61" s="1652"/>
      <c r="D61" s="1652"/>
      <c r="E61" s="1652"/>
      <c r="F61" s="1652"/>
      <c r="G61" s="1652"/>
      <c r="H61" s="1652"/>
      <c r="I61" s="1652"/>
      <c r="J61" s="1652"/>
      <c r="K61" s="1652"/>
      <c r="L61" s="1652"/>
      <c r="M61" s="1652"/>
      <c r="N61" s="1652"/>
      <c r="O61" s="1652"/>
      <c r="P61" s="1652"/>
      <c r="Q61" s="1652"/>
      <c r="R61" s="1652"/>
      <c r="S61" s="54"/>
      <c r="T61" s="195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54"/>
      <c r="AI61" s="118"/>
    </row>
    <row r="62" spans="1:36" ht="13.5" customHeight="1">
      <c r="A62" s="269"/>
      <c r="B62" s="258"/>
      <c r="C62" s="1652"/>
      <c r="D62" s="1652"/>
      <c r="E62" s="1652"/>
      <c r="F62" s="1652"/>
      <c r="G62" s="1652"/>
      <c r="H62" s="1652"/>
      <c r="I62" s="1652"/>
      <c r="J62" s="1652"/>
      <c r="K62" s="1652"/>
      <c r="L62" s="1652"/>
      <c r="M62" s="1652"/>
      <c r="N62" s="1652"/>
      <c r="O62" s="1652"/>
      <c r="P62" s="1652"/>
      <c r="Q62" s="1652"/>
      <c r="R62" s="1652"/>
      <c r="S62" s="54"/>
      <c r="T62" s="195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54"/>
      <c r="AI62" s="118"/>
    </row>
    <row r="63" spans="1:36">
      <c r="A63" s="269"/>
      <c r="B63" s="259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197"/>
      <c r="P63" s="197"/>
      <c r="Q63" s="197"/>
      <c r="R63" s="197"/>
      <c r="S63" s="192"/>
      <c r="T63" s="195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2"/>
      <c r="AI63" s="118"/>
    </row>
    <row r="64" spans="1:36" ht="21" customHeight="1">
      <c r="A64" s="269"/>
      <c r="B64" s="1638" t="s">
        <v>722</v>
      </c>
      <c r="C64" s="1638"/>
      <c r="D64" s="1638"/>
      <c r="E64" s="1638"/>
      <c r="F64" s="1638"/>
      <c r="G64" s="1638"/>
      <c r="H64" s="1638"/>
      <c r="I64" s="1638"/>
      <c r="J64" s="1638"/>
      <c r="K64" s="1638"/>
      <c r="L64" s="1638"/>
      <c r="M64" s="1638"/>
      <c r="N64" s="1638"/>
      <c r="O64" s="1638"/>
      <c r="P64" s="1638"/>
      <c r="Q64" s="1638"/>
      <c r="R64" s="1638"/>
      <c r="S64" s="1638"/>
      <c r="T64" s="260"/>
      <c r="U64" s="1423" t="s">
        <v>586</v>
      </c>
      <c r="V64" s="1423"/>
      <c r="W64" s="1423"/>
      <c r="X64" s="1423"/>
      <c r="Y64" s="1423"/>
      <c r="Z64" s="1423"/>
      <c r="AA64" s="1423"/>
      <c r="AB64" s="1423"/>
      <c r="AC64" s="1423"/>
      <c r="AD64" s="1423"/>
      <c r="AE64" s="1423"/>
      <c r="AF64" s="1423"/>
      <c r="AG64" s="1423"/>
      <c r="AH64" s="1423"/>
      <c r="AI64" s="118"/>
      <c r="AJ64" s="271"/>
    </row>
    <row r="65" spans="1:35" ht="15.75" customHeight="1">
      <c r="A65" s="1639" t="s">
        <v>499</v>
      </c>
      <c r="B65" s="1640"/>
      <c r="C65" s="1640"/>
      <c r="D65" s="1640"/>
      <c r="E65" s="1640"/>
      <c r="F65" s="1640"/>
      <c r="G65" s="1640"/>
      <c r="H65" s="1640"/>
      <c r="I65" s="1640"/>
      <c r="J65" s="1640"/>
      <c r="K65" s="1640"/>
      <c r="L65" s="1640"/>
      <c r="M65" s="1640"/>
      <c r="N65" s="1640"/>
      <c r="O65" s="1640"/>
      <c r="P65" s="1640"/>
      <c r="Q65" s="1640"/>
      <c r="R65" s="1640"/>
      <c r="S65" s="1640"/>
      <c r="T65" s="1640"/>
      <c r="U65" s="1640"/>
      <c r="V65" s="1640"/>
      <c r="W65" s="1640"/>
      <c r="X65" s="1640"/>
      <c r="Y65" s="1640"/>
      <c r="Z65" s="1640"/>
      <c r="AA65" s="1640"/>
      <c r="AB65" s="1640"/>
      <c r="AC65" s="1640"/>
      <c r="AD65" s="1640"/>
      <c r="AE65" s="1640"/>
      <c r="AF65" s="1640"/>
      <c r="AG65" s="1640"/>
      <c r="AH65" s="1640"/>
      <c r="AI65" s="264"/>
    </row>
    <row r="66" spans="1:35" ht="21" customHeight="1">
      <c r="A66" s="1646" t="s">
        <v>994</v>
      </c>
      <c r="B66" s="1647"/>
      <c r="C66" s="1647"/>
      <c r="D66" s="1647"/>
      <c r="E66" s="1647"/>
      <c r="F66" s="1647"/>
      <c r="G66" s="1647"/>
      <c r="H66" s="1647"/>
      <c r="I66" s="1647"/>
      <c r="J66" s="1647"/>
      <c r="K66" s="1647"/>
      <c r="L66" s="1647"/>
      <c r="M66" s="1647"/>
      <c r="N66" s="1647"/>
      <c r="O66" s="1647"/>
      <c r="P66" s="1647"/>
      <c r="Q66" s="1647"/>
      <c r="R66" s="1647"/>
      <c r="S66" s="1647"/>
      <c r="T66" s="1647"/>
      <c r="U66" s="1647"/>
      <c r="V66" s="1647"/>
      <c r="W66" s="1647"/>
      <c r="X66" s="1647"/>
      <c r="Y66" s="1647"/>
      <c r="Z66" s="1647"/>
      <c r="AA66" s="1647"/>
      <c r="AB66" s="1647"/>
      <c r="AC66" s="1647"/>
      <c r="AD66" s="1647"/>
      <c r="AE66" s="1647"/>
      <c r="AF66" s="1647"/>
      <c r="AG66" s="1647"/>
      <c r="AH66" s="1647"/>
      <c r="AI66" s="1648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view="pageBreakPreview" topLeftCell="D14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78"/>
    </row>
    <row r="2" spans="1:13" ht="15" customHeight="1">
      <c r="A2" s="60"/>
      <c r="C2" s="278"/>
      <c r="H2" s="274"/>
      <c r="I2" s="279" t="s">
        <v>436</v>
      </c>
    </row>
    <row r="3" spans="1:13" ht="15" customHeight="1">
      <c r="A3" s="60"/>
      <c r="C3" s="278"/>
      <c r="H3" s="274"/>
    </row>
    <row r="4" spans="1:13" ht="15" customHeight="1">
      <c r="A4" s="60"/>
      <c r="B4" s="1669" t="s">
        <v>907</v>
      </c>
      <c r="C4" s="1669"/>
      <c r="D4" s="1669"/>
      <c r="E4" s="280"/>
      <c r="F4" s="280"/>
      <c r="G4" s="280"/>
      <c r="H4" s="280"/>
      <c r="I4" s="280"/>
    </row>
    <row r="5" spans="1:13" ht="2.25" customHeight="1">
      <c r="A5" s="60"/>
      <c r="B5" s="1669"/>
      <c r="C5" s="1669"/>
      <c r="D5" s="1669"/>
      <c r="E5" s="280"/>
      <c r="F5" s="280"/>
      <c r="G5" s="280"/>
      <c r="H5" s="280"/>
      <c r="I5" s="280"/>
    </row>
    <row r="6" spans="1:13" ht="12" customHeight="1">
      <c r="A6" s="60"/>
      <c r="B6" s="1636"/>
      <c r="C6" s="1636"/>
      <c r="D6" s="1636"/>
      <c r="E6" s="1636"/>
      <c r="F6" s="1636"/>
      <c r="G6" s="1636"/>
      <c r="H6" s="1636"/>
      <c r="I6" s="1636"/>
      <c r="K6" s="268"/>
      <c r="L6" s="268"/>
      <c r="M6" s="268"/>
    </row>
    <row r="7" spans="1:13" ht="12" customHeight="1">
      <c r="A7" s="60"/>
      <c r="B7" s="276" t="s">
        <v>631</v>
      </c>
      <c r="C7" s="281" t="s">
        <v>632</v>
      </c>
      <c r="D7" s="276"/>
      <c r="E7" s="276"/>
      <c r="F7" s="276"/>
      <c r="G7" s="276"/>
      <c r="H7" s="276"/>
      <c r="I7" s="276"/>
      <c r="K7" s="268"/>
      <c r="L7" s="268"/>
      <c r="M7" s="268"/>
    </row>
    <row r="8" spans="1:13" ht="15" customHeight="1">
      <c r="A8" s="60"/>
      <c r="B8" s="1664" t="s">
        <v>633</v>
      </c>
      <c r="C8" s="1664"/>
      <c r="D8" s="1664"/>
      <c r="E8" s="1664"/>
      <c r="F8" s="1664"/>
      <c r="G8" s="1664"/>
      <c r="H8" s="1664"/>
      <c r="I8" s="1664"/>
      <c r="K8" s="282"/>
      <c r="L8" s="268"/>
      <c r="M8" s="268"/>
    </row>
    <row r="9" spans="1:13" ht="12.75" customHeight="1">
      <c r="A9" s="60"/>
      <c r="B9" s="1665" t="s">
        <v>437</v>
      </c>
      <c r="C9" s="1665"/>
      <c r="D9" s="1666" t="s">
        <v>438</v>
      </c>
      <c r="E9" s="1666"/>
      <c r="F9" s="1666"/>
      <c r="G9" s="1666"/>
      <c r="H9" s="1666"/>
      <c r="I9" s="1666"/>
      <c r="K9" s="268"/>
      <c r="L9" s="268"/>
      <c r="M9" s="268"/>
    </row>
    <row r="10" spans="1:13">
      <c r="A10" s="60"/>
      <c r="B10" s="1665"/>
      <c r="C10" s="1665"/>
      <c r="D10" s="283" t="s">
        <v>634</v>
      </c>
      <c r="E10" s="283" t="s">
        <v>635</v>
      </c>
      <c r="F10" s="283" t="s">
        <v>636</v>
      </c>
      <c r="G10" s="283" t="s">
        <v>637</v>
      </c>
      <c r="H10" s="283" t="s">
        <v>638</v>
      </c>
      <c r="I10" s="283" t="s">
        <v>639</v>
      </c>
      <c r="K10" s="268"/>
      <c r="L10" s="268"/>
      <c r="M10" s="268"/>
    </row>
    <row r="11" spans="1:13" ht="15" customHeight="1">
      <c r="A11" s="60"/>
      <c r="B11" s="1667" t="s">
        <v>678</v>
      </c>
      <c r="C11" s="1667"/>
      <c r="D11" s="487"/>
      <c r="E11" s="487"/>
      <c r="F11" s="487"/>
      <c r="G11" s="487"/>
      <c r="H11" s="487"/>
      <c r="I11" s="487"/>
      <c r="K11" s="268"/>
      <c r="L11" s="268"/>
      <c r="M11" s="268"/>
    </row>
    <row r="12" spans="1:13" ht="13.5" customHeight="1">
      <c r="A12" s="60"/>
      <c r="B12" s="1667" t="s">
        <v>640</v>
      </c>
      <c r="C12" s="1667"/>
      <c r="D12" s="488"/>
      <c r="E12" s="488"/>
      <c r="F12" s="488"/>
      <c r="G12" s="488"/>
      <c r="H12" s="488"/>
      <c r="I12" s="488"/>
      <c r="K12" s="268"/>
      <c r="L12" s="268"/>
      <c r="M12" s="268"/>
    </row>
    <row r="13" spans="1:13" ht="15" customHeight="1">
      <c r="A13" s="60"/>
      <c r="B13" s="1667" t="s">
        <v>439</v>
      </c>
      <c r="C13" s="1667"/>
      <c r="D13" s="489">
        <f t="shared" ref="D13:I13" si="0">D11-D12</f>
        <v>0</v>
      </c>
      <c r="E13" s="489">
        <f t="shared" si="0"/>
        <v>0</v>
      </c>
      <c r="F13" s="489">
        <f t="shared" si="0"/>
        <v>0</v>
      </c>
      <c r="G13" s="489">
        <f t="shared" si="0"/>
        <v>0</v>
      </c>
      <c r="H13" s="489">
        <f t="shared" si="0"/>
        <v>0</v>
      </c>
      <c r="I13" s="489">
        <f t="shared" si="0"/>
        <v>0</v>
      </c>
      <c r="K13" s="268"/>
      <c r="L13" s="268"/>
      <c r="M13" s="268"/>
    </row>
    <row r="14" spans="1:13" ht="15" customHeight="1">
      <c r="A14" s="60"/>
      <c r="B14" s="1667" t="s">
        <v>641</v>
      </c>
      <c r="C14" s="1667"/>
      <c r="D14" s="485"/>
      <c r="E14" s="485"/>
      <c r="F14" s="485"/>
      <c r="G14" s="485"/>
      <c r="H14" s="485"/>
      <c r="I14" s="485"/>
      <c r="K14" s="268"/>
      <c r="L14" s="268"/>
      <c r="M14" s="268"/>
    </row>
    <row r="15" spans="1:13" ht="15" customHeight="1">
      <c r="A15" s="60"/>
      <c r="B15" s="1667" t="s">
        <v>642</v>
      </c>
      <c r="C15" s="1667"/>
      <c r="D15" s="486">
        <f t="shared" ref="D15:I15" si="1">D13-D14</f>
        <v>0</v>
      </c>
      <c r="E15" s="486">
        <f t="shared" si="1"/>
        <v>0</v>
      </c>
      <c r="F15" s="486">
        <f t="shared" si="1"/>
        <v>0</v>
      </c>
      <c r="G15" s="486">
        <f t="shared" si="1"/>
        <v>0</v>
      </c>
      <c r="H15" s="486">
        <f t="shared" si="1"/>
        <v>0</v>
      </c>
      <c r="I15" s="486">
        <f t="shared" si="1"/>
        <v>0</v>
      </c>
      <c r="K15" s="268"/>
      <c r="L15" s="268"/>
      <c r="M15" s="268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68"/>
      <c r="L16" s="268"/>
      <c r="M16" s="268"/>
    </row>
    <row r="17" spans="1:13" ht="12.75" customHeight="1">
      <c r="A17" s="60"/>
      <c r="B17" s="1675" t="s">
        <v>643</v>
      </c>
      <c r="C17" s="1675"/>
      <c r="D17" s="1675"/>
      <c r="E17" s="1675"/>
      <c r="F17" s="1675"/>
      <c r="G17" s="1675"/>
      <c r="H17" s="1675"/>
      <c r="I17" s="105"/>
      <c r="K17" s="268"/>
      <c r="L17" s="268"/>
      <c r="M17" s="268"/>
    </row>
    <row r="18" spans="1:13">
      <c r="A18" s="60"/>
      <c r="B18" s="284"/>
      <c r="C18" s="284"/>
      <c r="D18" s="105"/>
      <c r="E18" s="105"/>
      <c r="F18" s="105"/>
      <c r="G18" s="105"/>
      <c r="H18" s="105"/>
      <c r="I18" s="105"/>
      <c r="K18" s="268"/>
      <c r="L18" s="268"/>
      <c r="M18" s="268"/>
    </row>
    <row r="19" spans="1:13">
      <c r="A19" s="60"/>
      <c r="B19" s="284" t="s">
        <v>644</v>
      </c>
      <c r="C19" s="284" t="s">
        <v>645</v>
      </c>
      <c r="D19" s="105"/>
      <c r="E19" s="105"/>
      <c r="F19" s="105"/>
      <c r="G19" s="105"/>
      <c r="H19" s="105"/>
      <c r="I19" s="105"/>
      <c r="K19" s="268"/>
      <c r="L19" s="268"/>
      <c r="M19" s="268"/>
    </row>
    <row r="20" spans="1:13">
      <c r="A20" s="60"/>
      <c r="B20" s="284"/>
      <c r="C20" s="284"/>
      <c r="D20" s="105"/>
      <c r="E20" s="105"/>
      <c r="F20" s="105"/>
      <c r="G20" s="105"/>
      <c r="H20" s="105"/>
      <c r="I20" s="105"/>
      <c r="K20" s="268"/>
      <c r="L20" s="268"/>
      <c r="M20" s="268"/>
    </row>
    <row r="21" spans="1:13" ht="6" customHeight="1">
      <c r="A21" s="60"/>
      <c r="B21" s="285"/>
      <c r="C21" s="286"/>
      <c r="D21" s="63"/>
      <c r="E21" s="63"/>
      <c r="F21" s="63"/>
      <c r="G21" s="63"/>
      <c r="H21" s="63"/>
      <c r="I21" s="64"/>
      <c r="K21" s="268"/>
      <c r="L21" s="268"/>
      <c r="M21" s="268"/>
    </row>
    <row r="22" spans="1:13" ht="12.75" customHeight="1">
      <c r="A22" s="60"/>
      <c r="B22" s="1676" t="s">
        <v>646</v>
      </c>
      <c r="C22" s="1677"/>
      <c r="D22" s="1677"/>
      <c r="E22" s="1677"/>
      <c r="F22" s="1677"/>
      <c r="G22" s="1677"/>
      <c r="H22" s="1677"/>
      <c r="I22" s="287"/>
      <c r="K22" s="268"/>
      <c r="L22" s="268"/>
      <c r="M22" s="268"/>
    </row>
    <row r="23" spans="1:13" s="190" customFormat="1" ht="6" customHeight="1">
      <c r="A23" s="60"/>
      <c r="B23" s="288"/>
      <c r="C23" s="275"/>
      <c r="D23" s="275"/>
      <c r="E23" s="275"/>
      <c r="F23" s="275"/>
      <c r="G23" s="275"/>
      <c r="H23" s="275"/>
      <c r="I23" s="57"/>
      <c r="J23" s="275"/>
      <c r="K23" s="275"/>
      <c r="L23" s="275"/>
      <c r="M23" s="275"/>
    </row>
    <row r="24" spans="1:13" s="190" customFormat="1" ht="10.5" customHeight="1">
      <c r="A24" s="60"/>
      <c r="B24" s="196"/>
      <c r="C24" s="1405" t="str">
        <f>IF(B_III_tyt_oper="","",B_III_tyt_oper)</f>
        <v/>
      </c>
      <c r="D24" s="1406"/>
      <c r="E24" s="1406"/>
      <c r="F24" s="1406"/>
      <c r="G24" s="1406"/>
      <c r="H24" s="1407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54"/>
      <c r="D25" s="1655"/>
      <c r="E25" s="1655"/>
      <c r="F25" s="1655"/>
      <c r="G25" s="1655"/>
      <c r="H25" s="1656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54"/>
      <c r="D26" s="1655"/>
      <c r="E26" s="1655"/>
      <c r="F26" s="1655"/>
      <c r="G26" s="1655"/>
      <c r="H26" s="1656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408"/>
      <c r="D27" s="1409"/>
      <c r="E27" s="1409"/>
      <c r="F27" s="1409"/>
      <c r="G27" s="1409"/>
      <c r="H27" s="1410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70" t="s">
        <v>171</v>
      </c>
      <c r="C28" s="1616"/>
      <c r="D28" s="1616"/>
      <c r="E28" s="1616"/>
      <c r="F28" s="1616"/>
      <c r="G28" s="1616"/>
      <c r="H28" s="1616"/>
      <c r="I28" s="289"/>
      <c r="J28" s="263"/>
      <c r="K28" s="263"/>
      <c r="L28" s="263"/>
      <c r="M28" s="263"/>
    </row>
    <row r="29" spans="1:13" s="190" customFormat="1" ht="6" customHeight="1">
      <c r="A29" s="60"/>
      <c r="B29" s="288"/>
      <c r="C29" s="275"/>
      <c r="D29" s="275"/>
      <c r="E29" s="275"/>
      <c r="F29" s="275"/>
      <c r="G29" s="275"/>
      <c r="H29" s="275"/>
      <c r="I29" s="57"/>
      <c r="J29" s="275"/>
      <c r="K29" s="275"/>
      <c r="L29" s="275"/>
      <c r="M29" s="275"/>
    </row>
    <row r="30" spans="1:13" ht="14.25" customHeight="1">
      <c r="A30" s="60"/>
      <c r="B30" s="1671" t="s">
        <v>647</v>
      </c>
      <c r="C30" s="1672"/>
      <c r="D30" s="1672"/>
      <c r="E30" s="1672"/>
      <c r="F30" s="1672"/>
      <c r="G30" s="1672"/>
      <c r="H30" s="1672"/>
      <c r="I30" s="290"/>
      <c r="K30" s="268"/>
      <c r="L30" s="268"/>
      <c r="M30" s="268"/>
    </row>
    <row r="31" spans="1:13" ht="14.25" customHeight="1">
      <c r="A31" s="60"/>
      <c r="B31" s="1671"/>
      <c r="C31" s="1672"/>
      <c r="D31" s="1672"/>
      <c r="E31" s="1672"/>
      <c r="F31" s="1672"/>
      <c r="G31" s="1672"/>
      <c r="H31" s="1672"/>
      <c r="I31" s="290"/>
      <c r="K31" s="268"/>
      <c r="L31" s="268"/>
      <c r="M31" s="268"/>
    </row>
    <row r="32" spans="1:13" ht="15" customHeight="1">
      <c r="A32" s="60"/>
      <c r="B32" s="291"/>
      <c r="C32" s="292"/>
      <c r="D32" s="292"/>
      <c r="E32" s="292"/>
      <c r="F32" s="292"/>
      <c r="G32" s="292"/>
      <c r="H32" s="292"/>
      <c r="I32" s="293"/>
      <c r="K32" s="268"/>
      <c r="L32" s="268"/>
      <c r="M32" s="268"/>
    </row>
    <row r="33" spans="1:13" ht="3.75" customHeight="1">
      <c r="A33" s="60"/>
      <c r="K33" s="268"/>
      <c r="L33" s="268"/>
      <c r="M33" s="268"/>
    </row>
    <row r="34" spans="1:13" ht="3.75" customHeight="1">
      <c r="A34" s="60"/>
      <c r="K34" s="268"/>
      <c r="L34" s="268"/>
      <c r="M34" s="268"/>
    </row>
    <row r="35" spans="1:13" ht="3.75" customHeight="1">
      <c r="A35" s="60"/>
      <c r="K35" s="268"/>
      <c r="L35" s="268"/>
      <c r="M35" s="268"/>
    </row>
    <row r="36" spans="1:13" ht="10.5" customHeight="1">
      <c r="A36" s="60"/>
      <c r="B36" s="294"/>
      <c r="C36" s="295"/>
      <c r="D36" s="295"/>
      <c r="H36" s="1673"/>
      <c r="I36" s="1672"/>
      <c r="K36" s="268"/>
      <c r="L36" s="268"/>
      <c r="M36" s="268"/>
    </row>
    <row r="37" spans="1:13" ht="10.5" customHeight="1">
      <c r="A37" s="60"/>
      <c r="B37" s="294"/>
      <c r="C37" s="1674"/>
      <c r="D37" s="1674"/>
      <c r="E37" s="1674"/>
      <c r="H37" s="1673"/>
      <c r="I37" s="1672"/>
      <c r="K37" s="268"/>
      <c r="L37" s="268"/>
      <c r="M37" s="268"/>
    </row>
    <row r="38" spans="1:13" ht="12.75" customHeight="1">
      <c r="A38" s="60"/>
      <c r="B38" s="294"/>
      <c r="C38" s="296"/>
      <c r="D38" s="297"/>
      <c r="E38" s="298"/>
      <c r="F38" s="298"/>
      <c r="G38" s="298"/>
      <c r="H38" s="277"/>
      <c r="I38" s="277"/>
      <c r="J38" s="297"/>
      <c r="K38" s="268"/>
      <c r="L38" s="268"/>
      <c r="M38" s="268"/>
    </row>
    <row r="39" spans="1:13" ht="10.5" customHeight="1">
      <c r="A39" s="60"/>
      <c r="B39" s="294"/>
      <c r="C39" s="297"/>
      <c r="D39" s="297"/>
      <c r="E39" s="298"/>
      <c r="F39" s="298"/>
      <c r="J39" s="297"/>
      <c r="K39" s="268"/>
      <c r="L39" s="268"/>
      <c r="M39" s="268"/>
    </row>
    <row r="40" spans="1:13" ht="10.5" customHeight="1">
      <c r="A40" s="60"/>
      <c r="B40" s="294"/>
      <c r="C40" s="299"/>
      <c r="D40" s="300"/>
      <c r="E40" s="282"/>
      <c r="F40" s="282"/>
      <c r="I40" s="199"/>
      <c r="J40" s="297"/>
      <c r="K40" s="268"/>
      <c r="L40" s="268"/>
      <c r="M40" s="268"/>
    </row>
    <row r="41" spans="1:13">
      <c r="A41" s="60"/>
      <c r="B41" s="294"/>
      <c r="C41" s="295"/>
      <c r="D41" s="295"/>
      <c r="E41" s="295"/>
      <c r="F41" s="725"/>
      <c r="G41" s="295"/>
      <c r="H41" s="1502" t="s">
        <v>440</v>
      </c>
      <c r="I41" s="1502"/>
      <c r="J41" s="299"/>
      <c r="K41" s="268"/>
      <c r="L41" s="268"/>
      <c r="M41" s="268"/>
    </row>
    <row r="42" spans="1:13" ht="67.5" customHeight="1">
      <c r="B42" s="294"/>
      <c r="C42" s="1668"/>
      <c r="D42" s="1668"/>
      <c r="E42" s="301"/>
      <c r="F42" s="302" t="s">
        <v>441</v>
      </c>
      <c r="G42" s="295"/>
      <c r="H42" s="1484" t="s">
        <v>587</v>
      </c>
      <c r="I42" s="1484"/>
      <c r="J42" s="299"/>
      <c r="K42" s="268"/>
      <c r="L42" s="268"/>
      <c r="M42" s="268"/>
    </row>
    <row r="43" spans="1:13" ht="21.75" customHeight="1">
      <c r="B43" s="303"/>
      <c r="C43" s="304"/>
      <c r="D43" s="304"/>
      <c r="E43" s="304"/>
      <c r="F43" s="304"/>
      <c r="G43" s="194"/>
      <c r="H43" s="199"/>
      <c r="I43" s="199"/>
      <c r="J43" s="305"/>
      <c r="K43" s="268"/>
      <c r="L43" s="268"/>
      <c r="M43" s="268"/>
    </row>
    <row r="44" spans="1:13">
      <c r="H44" s="199"/>
      <c r="I44" s="199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6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33203125" style="727" customWidth="1"/>
    <col min="2" max="2" width="0.88671875" style="727" customWidth="1"/>
    <col min="3" max="37" width="2.88671875" style="727" customWidth="1"/>
    <col min="38" max="38" width="1.6640625" style="727" customWidth="1"/>
    <col min="39" max="39" width="8.6640625" style="727" customWidth="1"/>
    <col min="40" max="16384" width="9.109375" style="727"/>
  </cols>
  <sheetData>
    <row r="1" spans="1:38" ht="6.75" customHeight="1">
      <c r="A1" s="726"/>
      <c r="B1" s="726"/>
      <c r="C1" s="1703"/>
      <c r="D1" s="1703"/>
      <c r="E1" s="1703"/>
      <c r="F1" s="1703"/>
      <c r="G1" s="1703"/>
      <c r="H1" s="1703"/>
      <c r="I1" s="1703"/>
      <c r="J1" s="1703"/>
      <c r="K1" s="1703"/>
      <c r="L1" s="1703"/>
      <c r="M1" s="1703"/>
      <c r="N1" s="1703"/>
      <c r="O1" s="1703"/>
      <c r="P1" s="1703"/>
      <c r="Q1" s="1703"/>
      <c r="R1" s="1703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1704"/>
      <c r="AH1" s="1704"/>
      <c r="AI1" s="1704"/>
      <c r="AJ1" s="1704"/>
      <c r="AK1" s="1704"/>
      <c r="AL1" s="726"/>
    </row>
    <row r="2" spans="1:38" ht="15.9" customHeight="1">
      <c r="A2" s="726"/>
      <c r="B2" s="726"/>
      <c r="C2" s="1703"/>
      <c r="D2" s="1703"/>
      <c r="E2" s="1703"/>
      <c r="F2" s="1703"/>
      <c r="G2" s="1703"/>
      <c r="H2" s="1703"/>
      <c r="I2" s="1703"/>
      <c r="J2" s="1703"/>
      <c r="K2" s="1703"/>
      <c r="L2" s="1703"/>
      <c r="M2" s="1703"/>
      <c r="N2" s="1703"/>
      <c r="O2" s="1703"/>
      <c r="P2" s="1703"/>
      <c r="Q2" s="1703"/>
      <c r="R2" s="1703"/>
      <c r="S2" s="726"/>
      <c r="T2" s="726"/>
      <c r="U2" s="726"/>
      <c r="V2" s="726"/>
      <c r="W2" s="726"/>
      <c r="X2" s="726"/>
      <c r="Y2" s="726"/>
      <c r="Z2" s="728"/>
      <c r="AA2" s="728"/>
      <c r="AB2" s="728"/>
      <c r="AC2" s="729"/>
      <c r="AD2" s="729"/>
      <c r="AE2" s="729"/>
      <c r="AF2" s="729"/>
      <c r="AG2" s="1705" t="s">
        <v>436</v>
      </c>
      <c r="AH2" s="1706"/>
      <c r="AI2" s="1706"/>
      <c r="AJ2" s="1706"/>
      <c r="AK2" s="1707"/>
      <c r="AL2" s="728"/>
    </row>
    <row r="3" spans="1:38" ht="34.5" customHeight="1">
      <c r="A3" s="1708" t="s">
        <v>826</v>
      </c>
      <c r="B3" s="1708"/>
      <c r="C3" s="1708"/>
      <c r="D3" s="1708"/>
      <c r="E3" s="1708"/>
      <c r="F3" s="1708"/>
      <c r="G3" s="1708"/>
      <c r="H3" s="1708"/>
      <c r="I3" s="1708"/>
      <c r="J3" s="1708"/>
      <c r="K3" s="1708"/>
      <c r="L3" s="1708"/>
      <c r="M3" s="1708"/>
      <c r="N3" s="1708"/>
      <c r="O3" s="1708"/>
      <c r="P3" s="1708"/>
      <c r="Q3" s="1708"/>
      <c r="R3" s="1708"/>
      <c r="S3" s="1708"/>
      <c r="T3" s="1708"/>
      <c r="U3" s="1708"/>
      <c r="V3" s="1708"/>
      <c r="W3" s="1708"/>
      <c r="X3" s="1708"/>
      <c r="Y3" s="1708"/>
      <c r="Z3" s="1708"/>
      <c r="AA3" s="1708"/>
      <c r="AB3" s="1708"/>
      <c r="AC3" s="1708"/>
      <c r="AD3" s="1708"/>
      <c r="AE3" s="1708"/>
      <c r="AF3" s="1708"/>
      <c r="AG3" s="1708"/>
      <c r="AH3" s="1708"/>
      <c r="AI3" s="1708"/>
      <c r="AJ3" s="1708"/>
      <c r="AK3" s="1708"/>
      <c r="AL3" s="1708"/>
    </row>
    <row r="4" spans="1:38" ht="9" customHeight="1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</row>
    <row r="5" spans="1:38" ht="30.75" customHeight="1">
      <c r="A5" s="730"/>
      <c r="B5" s="730"/>
      <c r="C5" s="730"/>
      <c r="D5" s="1709"/>
      <c r="E5" s="1710"/>
      <c r="F5" s="1711" t="s">
        <v>814</v>
      </c>
      <c r="G5" s="1712"/>
      <c r="H5" s="1712"/>
      <c r="I5" s="1712"/>
      <c r="J5" s="1712"/>
      <c r="K5" s="1712"/>
      <c r="L5" s="1712"/>
      <c r="M5" s="1712"/>
      <c r="N5" s="1712"/>
      <c r="O5" s="1712"/>
      <c r="P5" s="730"/>
      <c r="Q5" s="730"/>
      <c r="R5" s="1709"/>
      <c r="S5" s="1710"/>
      <c r="T5" s="1711" t="s">
        <v>813</v>
      </c>
      <c r="U5" s="1712"/>
      <c r="V5" s="1712"/>
      <c r="W5" s="1712"/>
      <c r="X5" s="1712"/>
      <c r="Y5" s="1712"/>
      <c r="Z5" s="1712"/>
      <c r="AA5" s="1712"/>
      <c r="AB5" s="1712"/>
      <c r="AC5" s="1712"/>
      <c r="AD5" s="1712"/>
      <c r="AE5" s="1712"/>
      <c r="AF5" s="1712"/>
      <c r="AG5" s="1712"/>
      <c r="AH5" s="1712"/>
      <c r="AI5" s="1712"/>
      <c r="AJ5" s="1712"/>
      <c r="AK5" s="730"/>
      <c r="AL5" s="730"/>
    </row>
    <row r="6" spans="1:38" ht="20.25" customHeight="1">
      <c r="A6" s="726"/>
      <c r="B6" s="726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31"/>
      <c r="AH6" s="731"/>
      <c r="AI6" s="731"/>
      <c r="AJ6" s="731"/>
      <c r="AK6" s="731"/>
      <c r="AL6" s="726"/>
    </row>
    <row r="7" spans="1:38" ht="15" customHeight="1">
      <c r="A7" s="1686" t="s">
        <v>737</v>
      </c>
      <c r="B7" s="1686"/>
      <c r="C7" s="1686"/>
      <c r="D7" s="1686"/>
      <c r="E7" s="1686"/>
      <c r="F7" s="1686"/>
      <c r="G7" s="1686"/>
      <c r="H7" s="1686"/>
      <c r="I7" s="1686"/>
      <c r="J7" s="1686"/>
      <c r="K7" s="1686"/>
      <c r="L7" s="1686"/>
      <c r="M7" s="1686"/>
      <c r="N7" s="1686"/>
      <c r="O7" s="1686"/>
      <c r="P7" s="1686"/>
      <c r="Q7" s="1686"/>
      <c r="R7" s="1686"/>
      <c r="S7" s="1686"/>
      <c r="T7" s="1686"/>
      <c r="U7" s="1686"/>
      <c r="V7" s="1686"/>
      <c r="W7" s="1686"/>
      <c r="X7" s="1686"/>
      <c r="Y7" s="1686"/>
      <c r="Z7" s="1686"/>
      <c r="AA7" s="1686"/>
      <c r="AB7" s="1686"/>
      <c r="AC7" s="1686"/>
      <c r="AD7" s="1686"/>
      <c r="AE7" s="1686"/>
      <c r="AF7" s="1686"/>
      <c r="AG7" s="1686"/>
      <c r="AH7" s="1686"/>
      <c r="AI7" s="1686"/>
      <c r="AJ7" s="1686"/>
      <c r="AK7" s="1686"/>
      <c r="AL7" s="1686"/>
    </row>
    <row r="8" spans="1:38" ht="12" customHeight="1">
      <c r="A8" s="732"/>
      <c r="B8" s="732"/>
      <c r="C8" s="1678" t="s">
        <v>738</v>
      </c>
      <c r="D8" s="1678"/>
      <c r="E8" s="1678"/>
      <c r="F8" s="1678"/>
      <c r="G8" s="1678"/>
      <c r="H8" s="1678"/>
      <c r="I8" s="1678"/>
      <c r="J8" s="1678"/>
      <c r="K8" s="1678"/>
      <c r="L8" s="1678" t="s">
        <v>739</v>
      </c>
      <c r="M8" s="1678"/>
      <c r="N8" s="1678"/>
      <c r="O8" s="1678"/>
      <c r="P8" s="1678"/>
      <c r="Q8" s="1678"/>
      <c r="R8" s="1678"/>
      <c r="S8" s="1678"/>
      <c r="T8" s="1678" t="s">
        <v>740</v>
      </c>
      <c r="U8" s="1678"/>
      <c r="V8" s="1678"/>
      <c r="W8" s="1678"/>
      <c r="X8" s="1678"/>
      <c r="Y8" s="1678"/>
      <c r="Z8" s="1678"/>
      <c r="AA8" s="1678"/>
      <c r="AB8" s="1678"/>
      <c r="AC8" s="1679" t="s">
        <v>741</v>
      </c>
      <c r="AD8" s="1679"/>
      <c r="AE8" s="1679"/>
      <c r="AF8" s="1679"/>
      <c r="AG8" s="1679"/>
      <c r="AH8" s="1679"/>
      <c r="AI8" s="1679"/>
      <c r="AJ8" s="1679"/>
      <c r="AK8" s="1679"/>
      <c r="AL8" s="732"/>
    </row>
    <row r="9" spans="1:38" ht="17.25" customHeight="1">
      <c r="A9" s="732"/>
      <c r="B9" s="732"/>
      <c r="C9" s="1688"/>
      <c r="D9" s="1688"/>
      <c r="E9" s="1688"/>
      <c r="F9" s="1688"/>
      <c r="G9" s="1688"/>
      <c r="H9" s="1688"/>
      <c r="I9" s="1688"/>
      <c r="J9" s="1688"/>
      <c r="K9" s="1688"/>
      <c r="L9" s="1688"/>
      <c r="M9" s="1688"/>
      <c r="N9" s="1688"/>
      <c r="O9" s="1688"/>
      <c r="P9" s="1688"/>
      <c r="Q9" s="1688"/>
      <c r="R9" s="1688"/>
      <c r="S9" s="1688"/>
      <c r="T9" s="1688"/>
      <c r="U9" s="1688"/>
      <c r="V9" s="1688"/>
      <c r="W9" s="1688"/>
      <c r="X9" s="1688"/>
      <c r="Y9" s="1688"/>
      <c r="Z9" s="1688"/>
      <c r="AA9" s="1688"/>
      <c r="AB9" s="1688"/>
      <c r="AC9" s="1688"/>
      <c r="AD9" s="1688"/>
      <c r="AE9" s="1688"/>
      <c r="AF9" s="1688"/>
      <c r="AG9" s="1688"/>
      <c r="AH9" s="1688"/>
      <c r="AI9" s="1688"/>
      <c r="AJ9" s="1688"/>
      <c r="AK9" s="1688"/>
      <c r="AL9" s="732"/>
    </row>
    <row r="10" spans="1:38" ht="6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31"/>
      <c r="AH10" s="731"/>
      <c r="AI10" s="731"/>
      <c r="AJ10" s="731"/>
      <c r="AK10" s="731"/>
      <c r="AL10" s="726"/>
    </row>
    <row r="11" spans="1:38" ht="15" customHeight="1">
      <c r="A11" s="1686" t="s">
        <v>742</v>
      </c>
      <c r="B11" s="1686"/>
      <c r="C11" s="1686"/>
      <c r="D11" s="1686"/>
      <c r="E11" s="1686"/>
      <c r="F11" s="1686"/>
      <c r="G11" s="1686"/>
      <c r="H11" s="1686"/>
      <c r="I11" s="1686"/>
      <c r="J11" s="1686"/>
      <c r="K11" s="1686"/>
      <c r="L11" s="1686"/>
      <c r="M11" s="1686"/>
      <c r="N11" s="1686"/>
      <c r="O11" s="1686"/>
      <c r="P11" s="1686"/>
      <c r="Q11" s="1686"/>
      <c r="R11" s="1686"/>
      <c r="S11" s="1686"/>
      <c r="T11" s="1686"/>
      <c r="U11" s="1686"/>
      <c r="V11" s="1686"/>
      <c r="W11" s="1686"/>
      <c r="X11" s="1686"/>
      <c r="Y11" s="1686"/>
      <c r="Z11" s="1686"/>
      <c r="AA11" s="1686"/>
      <c r="AB11" s="1686"/>
      <c r="AC11" s="1686"/>
      <c r="AD11" s="1686"/>
      <c r="AE11" s="1686"/>
      <c r="AF11" s="1686"/>
      <c r="AG11" s="1686"/>
      <c r="AH11" s="1686"/>
      <c r="AI11" s="1686"/>
      <c r="AJ11" s="1686"/>
      <c r="AK11" s="1686"/>
      <c r="AL11" s="1686"/>
    </row>
    <row r="12" spans="1:38" ht="21.6" customHeight="1">
      <c r="A12" s="726"/>
      <c r="B12" s="726"/>
      <c r="C12" s="1698" t="s">
        <v>827</v>
      </c>
      <c r="D12" s="1698"/>
      <c r="E12" s="1698"/>
      <c r="F12" s="1698"/>
      <c r="G12" s="1698"/>
      <c r="H12" s="1698"/>
      <c r="I12" s="1698"/>
      <c r="J12" s="1698"/>
      <c r="K12" s="1698"/>
      <c r="L12" s="1698"/>
      <c r="M12" s="1698"/>
      <c r="N12" s="1698"/>
      <c r="O12" s="1699"/>
      <c r="P12" s="1700"/>
      <c r="Q12" s="1700"/>
      <c r="R12" s="1700"/>
      <c r="S12" s="1700"/>
      <c r="T12" s="1700"/>
      <c r="U12" s="1700"/>
      <c r="V12" s="1700"/>
      <c r="W12" s="1700"/>
      <c r="X12" s="1700"/>
      <c r="Y12" s="1700"/>
      <c r="Z12" s="1700"/>
      <c r="AA12" s="1700"/>
      <c r="AB12" s="1700"/>
      <c r="AC12" s="1700"/>
      <c r="AD12" s="1700"/>
      <c r="AE12" s="1700"/>
      <c r="AF12" s="1700"/>
      <c r="AG12" s="1700"/>
      <c r="AH12" s="1700"/>
      <c r="AI12" s="1700"/>
      <c r="AJ12" s="1700"/>
      <c r="AK12" s="1701"/>
      <c r="AL12" s="726"/>
    </row>
    <row r="13" spans="1:38" ht="3" customHeight="1">
      <c r="A13" s="72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31"/>
      <c r="AH13" s="731"/>
      <c r="AI13" s="731"/>
      <c r="AJ13" s="731"/>
      <c r="AK13" s="731"/>
      <c r="AL13" s="726"/>
    </row>
    <row r="14" spans="1:38" ht="12.75" customHeight="1">
      <c r="A14" s="726"/>
      <c r="B14" s="726"/>
      <c r="C14" s="1726" t="s">
        <v>828</v>
      </c>
      <c r="D14" s="1726"/>
      <c r="E14" s="1726"/>
      <c r="F14" s="1726"/>
      <c r="G14" s="1726"/>
      <c r="H14" s="1726"/>
      <c r="I14" s="1726"/>
      <c r="J14" s="1726"/>
      <c r="K14" s="1726"/>
      <c r="L14" s="1726"/>
      <c r="M14" s="1726"/>
      <c r="N14" s="1726"/>
      <c r="O14" s="1726" t="s">
        <v>829</v>
      </c>
      <c r="P14" s="1726"/>
      <c r="Q14" s="1726"/>
      <c r="R14" s="1726"/>
      <c r="S14" s="1726"/>
      <c r="T14" s="1726"/>
      <c r="U14" s="1726"/>
      <c r="V14" s="1726"/>
      <c r="W14" s="1726"/>
      <c r="X14" s="1726"/>
      <c r="Y14" s="1726"/>
      <c r="Z14" s="1726" t="s">
        <v>830</v>
      </c>
      <c r="AA14" s="1726"/>
      <c r="AB14" s="1726"/>
      <c r="AC14" s="1726"/>
      <c r="AD14" s="1726"/>
      <c r="AE14" s="1726"/>
      <c r="AF14" s="1726"/>
      <c r="AG14" s="1726"/>
      <c r="AH14" s="1726"/>
      <c r="AI14" s="1726"/>
      <c r="AJ14" s="1726"/>
      <c r="AK14" s="1726"/>
      <c r="AL14" s="726"/>
    </row>
    <row r="15" spans="1:38" ht="27.6" customHeight="1">
      <c r="A15" s="726"/>
      <c r="B15" s="726"/>
      <c r="C15" s="1720"/>
      <c r="D15" s="1721"/>
      <c r="E15" s="1721"/>
      <c r="F15" s="1721"/>
      <c r="G15" s="1721"/>
      <c r="H15" s="1721"/>
      <c r="I15" s="1721"/>
      <c r="J15" s="1721"/>
      <c r="K15" s="1721"/>
      <c r="L15" s="1721"/>
      <c r="M15" s="1721"/>
      <c r="N15" s="1722"/>
      <c r="O15" s="1723"/>
      <c r="P15" s="1724"/>
      <c r="Q15" s="1724"/>
      <c r="R15" s="1724"/>
      <c r="S15" s="1724"/>
      <c r="T15" s="1724"/>
      <c r="U15" s="1724"/>
      <c r="V15" s="1724"/>
      <c r="W15" s="1724"/>
      <c r="X15" s="1724"/>
      <c r="Y15" s="1725"/>
      <c r="Z15" s="1723"/>
      <c r="AA15" s="1724"/>
      <c r="AB15" s="1724"/>
      <c r="AC15" s="1724"/>
      <c r="AD15" s="1724"/>
      <c r="AE15" s="1724"/>
      <c r="AF15" s="1724"/>
      <c r="AG15" s="1724"/>
      <c r="AH15" s="1724"/>
      <c r="AI15" s="1724"/>
      <c r="AJ15" s="1724"/>
      <c r="AK15" s="1725"/>
      <c r="AL15" s="726"/>
    </row>
    <row r="16" spans="1:38" ht="6" customHeight="1">
      <c r="A16" s="726"/>
      <c r="B16" s="726"/>
      <c r="C16" s="1687"/>
      <c r="D16" s="1687"/>
      <c r="E16" s="1687"/>
      <c r="F16" s="1687"/>
      <c r="G16" s="1687"/>
      <c r="H16" s="1687"/>
      <c r="I16" s="1687"/>
      <c r="J16" s="1687"/>
      <c r="K16" s="733"/>
      <c r="L16" s="1687"/>
      <c r="M16" s="1687"/>
      <c r="N16" s="1687"/>
      <c r="O16" s="1687"/>
      <c r="P16" s="1687"/>
      <c r="Q16" s="1687"/>
      <c r="R16" s="1687"/>
      <c r="S16" s="1687"/>
      <c r="T16" s="726"/>
      <c r="U16" s="731"/>
      <c r="V16" s="731"/>
      <c r="W16" s="731"/>
      <c r="X16" s="731"/>
      <c r="Y16" s="731"/>
      <c r="Z16" s="731"/>
      <c r="AA16" s="731"/>
      <c r="AB16" s="731"/>
      <c r="AC16" s="731"/>
      <c r="AD16" s="731"/>
      <c r="AE16" s="731"/>
      <c r="AF16" s="731"/>
      <c r="AG16" s="731"/>
      <c r="AH16" s="731"/>
      <c r="AI16" s="731"/>
      <c r="AJ16" s="731"/>
      <c r="AK16" s="731"/>
      <c r="AL16" s="726"/>
    </row>
    <row r="17" spans="1:38" ht="15" customHeight="1">
      <c r="A17" s="1686" t="s">
        <v>743</v>
      </c>
      <c r="B17" s="1686"/>
      <c r="C17" s="1686"/>
      <c r="D17" s="1686"/>
      <c r="E17" s="1686"/>
      <c r="F17" s="1686"/>
      <c r="G17" s="1686"/>
      <c r="H17" s="1686"/>
      <c r="I17" s="1686"/>
      <c r="J17" s="1686"/>
      <c r="K17" s="1686"/>
      <c r="L17" s="1686"/>
      <c r="M17" s="1686"/>
      <c r="N17" s="1686"/>
      <c r="O17" s="1686"/>
      <c r="P17" s="1686"/>
      <c r="Q17" s="1686"/>
      <c r="R17" s="1686"/>
      <c r="S17" s="1686"/>
      <c r="T17" s="1686"/>
      <c r="U17" s="1686"/>
      <c r="V17" s="1686"/>
      <c r="W17" s="1686"/>
      <c r="X17" s="1686"/>
      <c r="Y17" s="1686"/>
      <c r="Z17" s="1686"/>
      <c r="AA17" s="1686"/>
      <c r="AB17" s="1686"/>
      <c r="AC17" s="1686"/>
      <c r="AD17" s="1686"/>
      <c r="AE17" s="1686"/>
      <c r="AF17" s="1686"/>
      <c r="AG17" s="1686"/>
      <c r="AH17" s="1686"/>
      <c r="AI17" s="1686"/>
      <c r="AJ17" s="1686"/>
      <c r="AK17" s="1686"/>
      <c r="AL17" s="1686"/>
    </row>
    <row r="18" spans="1:38" ht="27" customHeight="1">
      <c r="A18" s="726"/>
      <c r="B18" s="726"/>
      <c r="C18" s="1727" t="s">
        <v>831</v>
      </c>
      <c r="D18" s="1727"/>
      <c r="E18" s="1727"/>
      <c r="F18" s="1727"/>
      <c r="G18" s="1727"/>
      <c r="H18" s="1727"/>
      <c r="I18" s="1727"/>
      <c r="J18" s="1727"/>
      <c r="K18" s="1727"/>
      <c r="L18" s="1727"/>
      <c r="M18" s="1727"/>
      <c r="N18" s="1727"/>
      <c r="O18" s="1727"/>
      <c r="P18" s="1727"/>
      <c r="Q18" s="1727"/>
      <c r="R18" s="1727"/>
      <c r="S18" s="1727"/>
      <c r="T18" s="1727"/>
      <c r="U18" s="1727"/>
      <c r="V18" s="1727"/>
      <c r="W18" s="1727"/>
      <c r="X18" s="1727"/>
      <c r="Y18" s="1727"/>
      <c r="Z18" s="1727"/>
      <c r="AA18" s="1727"/>
      <c r="AB18" s="1727"/>
      <c r="AC18" s="1727"/>
      <c r="AD18" s="1727"/>
      <c r="AE18" s="1689"/>
      <c r="AF18" s="1690"/>
      <c r="AG18" s="1690"/>
      <c r="AH18" s="1690"/>
      <c r="AI18" s="1690"/>
      <c r="AJ18" s="1690"/>
      <c r="AK18" s="1691"/>
      <c r="AL18" s="726"/>
    </row>
    <row r="19" spans="1:38" ht="6" customHeight="1">
      <c r="A19" s="726"/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31"/>
      <c r="AH19" s="731"/>
      <c r="AI19" s="731"/>
      <c r="AJ19" s="731"/>
      <c r="AK19" s="731"/>
      <c r="AL19" s="726"/>
    </row>
    <row r="20" spans="1:38" ht="28.2" customHeight="1">
      <c r="A20" s="726"/>
      <c r="B20" s="726"/>
      <c r="C20" s="1693" t="s">
        <v>832</v>
      </c>
      <c r="D20" s="1694"/>
      <c r="E20" s="1694"/>
      <c r="F20" s="1694"/>
      <c r="G20" s="1694"/>
      <c r="H20" s="1694"/>
      <c r="I20" s="1694"/>
      <c r="J20" s="1694"/>
      <c r="K20" s="1694"/>
      <c r="L20" s="1694"/>
      <c r="M20" s="1694"/>
      <c r="N20" s="1694"/>
      <c r="O20" s="1694"/>
      <c r="P20" s="1694"/>
      <c r="Q20" s="1694"/>
      <c r="R20" s="1694"/>
      <c r="S20" s="1694"/>
      <c r="T20" s="1694"/>
      <c r="U20" s="1694"/>
      <c r="V20" s="1694"/>
      <c r="W20" s="1694"/>
      <c r="X20" s="1694"/>
      <c r="Y20" s="1694"/>
      <c r="Z20" s="1694"/>
      <c r="AA20" s="1694"/>
      <c r="AB20" s="1694"/>
      <c r="AC20" s="1694"/>
      <c r="AD20" s="1694"/>
      <c r="AE20" s="1695">
        <f ca="1">B_IV!AB16</f>
        <v>0</v>
      </c>
      <c r="AF20" s="1696"/>
      <c r="AG20" s="1696"/>
      <c r="AH20" s="1696"/>
      <c r="AI20" s="1696"/>
      <c r="AJ20" s="1696"/>
      <c r="AK20" s="1697"/>
      <c r="AL20" s="726"/>
    </row>
    <row r="21" spans="1:38" ht="6" customHeight="1">
      <c r="A21" s="726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31"/>
      <c r="AH21" s="731"/>
      <c r="AI21" s="731"/>
      <c r="AJ21" s="731"/>
      <c r="AK21" s="731"/>
      <c r="AL21" s="726"/>
    </row>
    <row r="22" spans="1:38" ht="27" customHeight="1">
      <c r="A22" s="726"/>
      <c r="B22" s="726"/>
      <c r="C22" s="1692" t="s">
        <v>908</v>
      </c>
      <c r="D22" s="1692"/>
      <c r="E22" s="1692"/>
      <c r="F22" s="1692"/>
      <c r="G22" s="1692"/>
      <c r="H22" s="1692"/>
      <c r="I22" s="1692"/>
      <c r="J22" s="1692"/>
      <c r="K22" s="1692"/>
      <c r="L22" s="1692"/>
      <c r="M22" s="1692"/>
      <c r="N22" s="1692"/>
      <c r="O22" s="1692"/>
      <c r="P22" s="1692"/>
      <c r="Q22" s="1692"/>
      <c r="R22" s="1692"/>
      <c r="S22" s="1692"/>
      <c r="T22" s="1692"/>
      <c r="U22" s="1692"/>
      <c r="V22" s="1692"/>
      <c r="W22" s="1692"/>
      <c r="X22" s="1692"/>
      <c r="Y22" s="1692"/>
      <c r="Z22" s="1692"/>
      <c r="AA22" s="1692"/>
      <c r="AB22" s="1692"/>
      <c r="AC22" s="1692"/>
      <c r="AD22" s="1692"/>
      <c r="AE22" s="1689"/>
      <c r="AF22" s="1690"/>
      <c r="AG22" s="1690"/>
      <c r="AH22" s="1690"/>
      <c r="AI22" s="1690"/>
      <c r="AJ22" s="1690"/>
      <c r="AK22" s="1691"/>
      <c r="AL22" s="726"/>
    </row>
    <row r="23" spans="1:38" ht="3" customHeight="1">
      <c r="A23" s="726"/>
      <c r="B23" s="726"/>
      <c r="C23" s="1733"/>
      <c r="D23" s="1733"/>
      <c r="E23" s="1733"/>
      <c r="F23" s="1733"/>
      <c r="G23" s="1733"/>
      <c r="H23" s="1733"/>
      <c r="I23" s="1733"/>
      <c r="J23" s="1733"/>
      <c r="K23" s="1733"/>
      <c r="L23" s="1733"/>
      <c r="M23" s="1733"/>
      <c r="N23" s="1733"/>
      <c r="O23" s="1733"/>
      <c r="P23" s="1733"/>
      <c r="Q23" s="1733"/>
      <c r="R23" s="1733"/>
      <c r="S23" s="1733"/>
      <c r="T23" s="1733"/>
      <c r="U23" s="1733"/>
      <c r="V23" s="1733"/>
      <c r="W23" s="1733"/>
      <c r="X23" s="1733"/>
      <c r="Y23" s="1733"/>
      <c r="Z23" s="1733"/>
      <c r="AA23" s="1733"/>
      <c r="AB23" s="1733"/>
      <c r="AC23" s="1733"/>
      <c r="AD23" s="1733"/>
      <c r="AE23" s="1733"/>
      <c r="AF23" s="1733"/>
      <c r="AG23" s="1733"/>
      <c r="AH23" s="1733"/>
      <c r="AI23" s="1733"/>
      <c r="AJ23" s="1733"/>
      <c r="AK23" s="1733"/>
      <c r="AL23" s="726"/>
    </row>
    <row r="24" spans="1:38" ht="15" customHeight="1">
      <c r="A24" s="1686" t="s">
        <v>744</v>
      </c>
      <c r="B24" s="1686"/>
      <c r="C24" s="1686"/>
      <c r="D24" s="1686"/>
      <c r="E24" s="1686"/>
      <c r="F24" s="1686"/>
      <c r="G24" s="1686"/>
      <c r="H24" s="1686"/>
      <c r="I24" s="1686"/>
      <c r="J24" s="1686"/>
      <c r="K24" s="1686"/>
      <c r="L24" s="1686"/>
      <c r="M24" s="1686"/>
      <c r="N24" s="1686"/>
      <c r="O24" s="1686"/>
      <c r="P24" s="1686"/>
      <c r="Q24" s="1686"/>
      <c r="R24" s="1686"/>
      <c r="S24" s="1686"/>
      <c r="T24" s="1686"/>
      <c r="U24" s="1686"/>
      <c r="V24" s="1686"/>
      <c r="W24" s="1686"/>
      <c r="X24" s="1686"/>
      <c r="Y24" s="1686"/>
      <c r="Z24" s="1686"/>
      <c r="AA24" s="1686"/>
      <c r="AB24" s="1686"/>
      <c r="AC24" s="1686"/>
      <c r="AD24" s="1686"/>
      <c r="AE24" s="1686"/>
      <c r="AF24" s="1686"/>
      <c r="AG24" s="1686"/>
      <c r="AH24" s="1686"/>
      <c r="AI24" s="1686"/>
      <c r="AJ24" s="1686"/>
      <c r="AK24" s="1686"/>
      <c r="AL24" s="1686"/>
    </row>
    <row r="25" spans="1:38" ht="27" customHeight="1">
      <c r="A25" s="732"/>
      <c r="B25" s="732"/>
      <c r="C25" s="1727" t="s">
        <v>894</v>
      </c>
      <c r="D25" s="1727"/>
      <c r="E25" s="1727"/>
      <c r="F25" s="1727"/>
      <c r="G25" s="1727"/>
      <c r="H25" s="1727"/>
      <c r="I25" s="1727"/>
      <c r="J25" s="1727"/>
      <c r="K25" s="1727"/>
      <c r="L25" s="1727"/>
      <c r="M25" s="1727"/>
      <c r="N25" s="1727"/>
      <c r="O25" s="1727"/>
      <c r="P25" s="1727"/>
      <c r="Q25" s="1727"/>
      <c r="R25" s="1727"/>
      <c r="S25" s="1727"/>
      <c r="T25" s="1727"/>
      <c r="U25" s="1727"/>
      <c r="V25" s="1727"/>
      <c r="W25" s="1727"/>
      <c r="X25" s="1727"/>
      <c r="Y25" s="1727"/>
      <c r="Z25" s="1727"/>
      <c r="AA25" s="1727"/>
      <c r="AB25" s="1727"/>
      <c r="AC25" s="1727"/>
      <c r="AD25" s="1727"/>
      <c r="AE25" s="1728"/>
      <c r="AF25" s="1729"/>
      <c r="AG25" s="1729"/>
      <c r="AH25" s="1729"/>
      <c r="AI25" s="1729"/>
      <c r="AJ25" s="1729"/>
      <c r="AK25" s="1730"/>
      <c r="AL25" s="732"/>
    </row>
    <row r="26" spans="1:38" ht="6" customHeight="1">
      <c r="A26" s="732"/>
      <c r="B26" s="732"/>
      <c r="C26" s="1731"/>
      <c r="D26" s="1731"/>
      <c r="E26" s="1731"/>
      <c r="F26" s="1731"/>
      <c r="G26" s="1731"/>
      <c r="H26" s="1731"/>
      <c r="I26" s="1731"/>
      <c r="J26" s="1731"/>
      <c r="K26" s="1731"/>
      <c r="L26" s="1731"/>
      <c r="M26" s="1731"/>
      <c r="N26" s="1731"/>
      <c r="O26" s="1731"/>
      <c r="P26" s="1731"/>
      <c r="Q26" s="1731"/>
      <c r="R26" s="1731"/>
      <c r="S26" s="1731"/>
      <c r="T26" s="1731"/>
      <c r="U26" s="1731"/>
      <c r="V26" s="1731"/>
      <c r="W26" s="1731"/>
      <c r="X26" s="1731"/>
      <c r="Y26" s="1731"/>
      <c r="Z26" s="1731"/>
      <c r="AA26" s="1731"/>
      <c r="AB26" s="1731"/>
      <c r="AC26" s="1731"/>
      <c r="AD26" s="1731"/>
      <c r="AE26" s="1731"/>
      <c r="AF26" s="1731"/>
      <c r="AG26" s="1731"/>
      <c r="AH26" s="1731"/>
      <c r="AI26" s="1731"/>
      <c r="AJ26" s="1731"/>
      <c r="AK26" s="1731"/>
      <c r="AL26" s="732"/>
    </row>
    <row r="27" spans="1:38" ht="21.75" customHeight="1">
      <c r="A27" s="732"/>
      <c r="B27" s="732"/>
      <c r="C27" s="1734" t="s">
        <v>816</v>
      </c>
      <c r="D27" s="1734"/>
      <c r="E27" s="1734"/>
      <c r="F27" s="1734"/>
      <c r="G27" s="1734"/>
      <c r="H27" s="1734"/>
      <c r="I27" s="1734"/>
      <c r="J27" s="1734"/>
      <c r="K27" s="1734"/>
      <c r="L27" s="1734"/>
      <c r="M27" s="1734"/>
      <c r="N27" s="1734"/>
      <c r="O27" s="1734"/>
      <c r="P27" s="1734"/>
      <c r="Q27" s="1734"/>
      <c r="R27" s="1734"/>
      <c r="S27" s="1734"/>
      <c r="T27" s="1734"/>
      <c r="U27" s="1734"/>
      <c r="V27" s="1734"/>
      <c r="W27" s="1734"/>
      <c r="X27" s="1734"/>
      <c r="Y27" s="1734"/>
      <c r="Z27" s="1734"/>
      <c r="AA27" s="1734"/>
      <c r="AB27" s="1734"/>
      <c r="AC27" s="1734"/>
      <c r="AD27" s="1734"/>
      <c r="AE27" s="1735" t="s">
        <v>86</v>
      </c>
      <c r="AF27" s="1736"/>
      <c r="AG27" s="1736"/>
      <c r="AH27" s="1736"/>
      <c r="AI27" s="1736"/>
      <c r="AJ27" s="1736"/>
      <c r="AK27" s="1737"/>
      <c r="AL27" s="732"/>
    </row>
    <row r="28" spans="1:38" ht="1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</row>
    <row r="29" spans="1:38" ht="12" customHeight="1">
      <c r="A29" s="726"/>
      <c r="B29" s="726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26"/>
    </row>
    <row r="30" spans="1:38" ht="54" customHeight="1">
      <c r="A30" s="726"/>
      <c r="B30" s="726"/>
      <c r="C30" s="1713"/>
      <c r="D30" s="1714"/>
      <c r="E30" s="1714"/>
      <c r="F30" s="1714"/>
      <c r="G30" s="1714"/>
      <c r="H30" s="1714"/>
      <c r="I30" s="1714"/>
      <c r="J30" s="1714"/>
      <c r="K30" s="1714"/>
      <c r="L30" s="1714"/>
      <c r="M30" s="1714"/>
      <c r="N30" s="1714"/>
      <c r="O30" s="1714"/>
      <c r="P30" s="1714"/>
      <c r="Q30" s="1714"/>
      <c r="R30" s="1714"/>
      <c r="S30" s="1714"/>
      <c r="T30" s="1715"/>
      <c r="U30" s="735"/>
      <c r="V30" s="1680"/>
      <c r="W30" s="1681"/>
      <c r="X30" s="1681"/>
      <c r="Y30" s="1681"/>
      <c r="Z30" s="1681"/>
      <c r="AA30" s="1681"/>
      <c r="AB30" s="1681"/>
      <c r="AC30" s="1681"/>
      <c r="AD30" s="1681"/>
      <c r="AE30" s="1681"/>
      <c r="AF30" s="1681"/>
      <c r="AG30" s="1681"/>
      <c r="AH30" s="1681"/>
      <c r="AI30" s="1681"/>
      <c r="AJ30" s="1681"/>
      <c r="AK30" s="1682"/>
      <c r="AL30" s="726"/>
    </row>
    <row r="31" spans="1:38" ht="13.5" customHeight="1">
      <c r="A31" s="726"/>
      <c r="B31" s="726"/>
      <c r="C31" s="1716"/>
      <c r="D31" s="1717"/>
      <c r="E31" s="1717"/>
      <c r="F31" s="1717"/>
      <c r="G31" s="1717"/>
      <c r="H31" s="1717"/>
      <c r="I31" s="1717"/>
      <c r="J31" s="1717"/>
      <c r="K31" s="1717"/>
      <c r="L31" s="1717"/>
      <c r="M31" s="1717"/>
      <c r="N31" s="1717"/>
      <c r="O31" s="1717"/>
      <c r="P31" s="1717"/>
      <c r="Q31" s="1717"/>
      <c r="R31" s="1717"/>
      <c r="S31" s="1717"/>
      <c r="T31" s="1718"/>
      <c r="U31" s="735"/>
      <c r="V31" s="1683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5"/>
      <c r="AL31" s="726"/>
    </row>
    <row r="32" spans="1:38" ht="44.25" customHeight="1">
      <c r="A32" s="726"/>
      <c r="B32" s="726"/>
      <c r="C32" s="1702" t="s">
        <v>722</v>
      </c>
      <c r="D32" s="1702"/>
      <c r="E32" s="1702"/>
      <c r="F32" s="1702"/>
      <c r="G32" s="1702"/>
      <c r="H32" s="1702"/>
      <c r="I32" s="1702"/>
      <c r="J32" s="1702"/>
      <c r="K32" s="1702"/>
      <c r="L32" s="1702"/>
      <c r="M32" s="1702"/>
      <c r="N32" s="1702"/>
      <c r="O32" s="1702"/>
      <c r="P32" s="1702"/>
      <c r="Q32" s="1702"/>
      <c r="R32" s="1702"/>
      <c r="S32" s="1702"/>
      <c r="T32" s="1702"/>
      <c r="U32" s="736"/>
      <c r="V32" s="1468" t="s">
        <v>833</v>
      </c>
      <c r="W32" s="1468"/>
      <c r="X32" s="1468"/>
      <c r="Y32" s="1468"/>
      <c r="Z32" s="1468"/>
      <c r="AA32" s="1468"/>
      <c r="AB32" s="1468"/>
      <c r="AC32" s="1468"/>
      <c r="AD32" s="1468"/>
      <c r="AE32" s="1468"/>
      <c r="AF32" s="1468"/>
      <c r="AG32" s="1468"/>
      <c r="AH32" s="1468"/>
      <c r="AI32" s="1468"/>
      <c r="AJ32" s="1468"/>
      <c r="AK32" s="1468"/>
      <c r="AL32" s="726"/>
    </row>
    <row r="33" spans="1:38" ht="12" customHeight="1">
      <c r="A33" s="1732" t="s">
        <v>502</v>
      </c>
      <c r="B33" s="1380"/>
      <c r="C33" s="1380"/>
      <c r="D33" s="1380"/>
      <c r="E33" s="1380"/>
      <c r="F33" s="1380"/>
      <c r="G33" s="1380"/>
      <c r="H33" s="1380"/>
      <c r="I33" s="1380"/>
      <c r="J33" s="1380"/>
      <c r="K33" s="1380"/>
      <c r="L33" s="1380"/>
      <c r="M33" s="1380"/>
      <c r="N33" s="1380"/>
      <c r="O33" s="1380"/>
      <c r="P33" s="1380"/>
      <c r="Q33" s="1380"/>
      <c r="R33" s="1380"/>
      <c r="S33" s="1380"/>
      <c r="T33" s="1380"/>
      <c r="U33" s="1380"/>
      <c r="V33" s="1380"/>
      <c r="W33" s="1380"/>
      <c r="X33" s="1380"/>
      <c r="Y33" s="1380"/>
      <c r="Z33" s="1380"/>
      <c r="AA33" s="1380"/>
      <c r="AB33" s="1380"/>
      <c r="AC33" s="1380"/>
      <c r="AD33" s="1380"/>
      <c r="AE33" s="1380"/>
      <c r="AF33" s="1380"/>
      <c r="AG33" s="1380"/>
      <c r="AH33" s="1380"/>
      <c r="AI33" s="1380"/>
      <c r="AJ33" s="1380"/>
      <c r="AK33" s="1380"/>
      <c r="AL33" s="1380"/>
    </row>
    <row r="34" spans="1:38">
      <c r="A34" s="1719"/>
      <c r="B34" s="1719"/>
      <c r="C34" s="1719"/>
      <c r="D34" s="1719"/>
      <c r="E34" s="1719"/>
      <c r="F34" s="1719"/>
      <c r="G34" s="1719"/>
      <c r="H34" s="1719"/>
      <c r="I34" s="1719"/>
      <c r="J34" s="1719"/>
      <c r="K34" s="1719"/>
      <c r="L34" s="1719"/>
      <c r="M34" s="1719"/>
      <c r="N34" s="1719"/>
      <c r="O34" s="1719"/>
      <c r="P34" s="1719"/>
      <c r="Q34" s="1719"/>
      <c r="R34" s="1719"/>
      <c r="S34" s="1719"/>
      <c r="T34" s="1719"/>
      <c r="U34" s="1719"/>
      <c r="V34" s="1719"/>
      <c r="W34" s="1719"/>
      <c r="X34" s="1719"/>
      <c r="Y34" s="1719"/>
      <c r="Z34" s="1719"/>
      <c r="AA34" s="1719"/>
      <c r="AB34" s="1719"/>
      <c r="AC34" s="1719"/>
      <c r="AD34" s="1719"/>
      <c r="AE34" s="1719"/>
      <c r="AF34" s="1719"/>
      <c r="AG34" s="1719"/>
      <c r="AH34" s="1719"/>
      <c r="AI34" s="1719"/>
      <c r="AJ34" s="1719"/>
      <c r="AK34" s="1719"/>
      <c r="AL34" s="1719"/>
    </row>
    <row r="35" spans="1:38">
      <c r="A35" s="726"/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26"/>
      <c r="AH35" s="726"/>
      <c r="AI35" s="726"/>
      <c r="AJ35" s="726"/>
      <c r="AK35" s="726"/>
      <c r="AL35" s="726"/>
    </row>
    <row r="36" spans="1:38">
      <c r="A36" s="726"/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26"/>
      <c r="AH36" s="726"/>
      <c r="AI36" s="726"/>
      <c r="AJ36" s="726"/>
      <c r="AK36" s="726"/>
      <c r="AL36" s="726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tabSelected="1" view="pageBreakPreview" topLeftCell="A28" zoomScaleNormal="100" zoomScaleSheetLayoutView="100" zoomScalePageLayoutView="120" workbookViewId="0">
      <selection activeCell="AA51" sqref="AA51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23" width="2.88671875" style="80" customWidth="1"/>
    <col min="24" max="24" width="4.33203125" style="80" customWidth="1"/>
    <col min="25" max="35" width="2.88671875" style="80" customWidth="1"/>
    <col min="36" max="36" width="7.6640625" style="80" customWidth="1"/>
    <col min="37" max="16384" width="9.109375" style="80"/>
  </cols>
  <sheetData>
    <row r="1" spans="1:38" s="762" customFormat="1" ht="21" customHeight="1">
      <c r="A1" s="993" t="s">
        <v>352</v>
      </c>
      <c r="B1" s="994"/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4"/>
      <c r="P1" s="994"/>
      <c r="Q1" s="994"/>
      <c r="R1" s="994"/>
      <c r="S1" s="994"/>
      <c r="T1" s="994"/>
      <c r="U1" s="994"/>
      <c r="V1" s="994"/>
      <c r="W1" s="994"/>
      <c r="X1" s="994"/>
      <c r="Y1" s="994"/>
      <c r="Z1" s="994"/>
      <c r="AA1" s="994"/>
      <c r="AB1" s="994"/>
      <c r="AC1" s="994"/>
      <c r="AD1" s="994"/>
      <c r="AE1" s="994"/>
      <c r="AF1" s="994"/>
      <c r="AG1" s="994"/>
      <c r="AH1" s="994"/>
      <c r="AI1" s="994"/>
    </row>
    <row r="2" spans="1:38" s="79" customFormat="1" ht="2.25" customHeight="1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</row>
    <row r="3" spans="1:38" ht="23.7" customHeight="1">
      <c r="A3" s="995" t="s">
        <v>421</v>
      </c>
      <c r="B3" s="996"/>
      <c r="C3" s="996"/>
      <c r="D3" s="996"/>
      <c r="E3" s="996"/>
      <c r="F3" s="996"/>
      <c r="G3" s="996"/>
      <c r="H3" s="996"/>
      <c r="I3" s="996"/>
      <c r="J3" s="996"/>
      <c r="K3" s="996"/>
      <c r="L3" s="996"/>
      <c r="M3" s="996"/>
      <c r="N3" s="996"/>
      <c r="O3" s="996"/>
      <c r="P3" s="996"/>
      <c r="Q3" s="996"/>
      <c r="R3" s="996"/>
      <c r="S3" s="996"/>
      <c r="T3" s="996"/>
      <c r="U3" s="996"/>
      <c r="V3" s="996"/>
      <c r="W3" s="996"/>
      <c r="X3" s="996"/>
      <c r="Y3" s="996"/>
      <c r="Z3" s="996"/>
      <c r="AA3" s="996"/>
      <c r="AB3" s="996"/>
      <c r="AC3" s="996"/>
      <c r="AD3" s="996"/>
      <c r="AE3" s="996"/>
      <c r="AF3" s="996"/>
      <c r="AG3" s="996"/>
      <c r="AH3" s="996"/>
      <c r="AI3" s="996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999" t="s">
        <v>332</v>
      </c>
      <c r="B5" s="1000"/>
      <c r="C5" s="1000"/>
      <c r="D5" s="1000"/>
      <c r="E5" s="1000"/>
      <c r="F5" s="1000"/>
      <c r="G5" s="1000"/>
      <c r="H5" s="1000"/>
      <c r="I5" s="1000"/>
      <c r="J5" s="1000"/>
      <c r="K5" s="1000"/>
      <c r="L5" s="1000"/>
      <c r="M5" s="1000"/>
      <c r="N5" s="1000"/>
      <c r="O5" s="1000"/>
      <c r="P5" s="1000"/>
      <c r="Q5" s="1000"/>
      <c r="R5" s="1000"/>
      <c r="S5" s="1000"/>
      <c r="T5" s="1000"/>
      <c r="U5" s="1000"/>
      <c r="V5" s="1000"/>
      <c r="W5" s="1000"/>
      <c r="X5" s="1000"/>
      <c r="Y5" s="1000"/>
      <c r="Z5" s="1000"/>
      <c r="AA5" s="1000"/>
      <c r="AB5" s="1000"/>
      <c r="AC5" s="1000"/>
      <c r="AD5" s="1000"/>
      <c r="AE5" s="1000"/>
      <c r="AF5" s="1000"/>
      <c r="AG5" s="1000"/>
      <c r="AH5" s="1000"/>
      <c r="AI5" s="1000"/>
      <c r="AJ5" s="985" t="s">
        <v>705</v>
      </c>
      <c r="AK5" s="986"/>
      <c r="AL5" s="986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85"/>
      <c r="AK6" s="986"/>
      <c r="AL6" s="986"/>
    </row>
    <row r="7" spans="1:38" ht="17.25" customHeight="1">
      <c r="A7" s="891" t="s">
        <v>290</v>
      </c>
      <c r="B7" s="891"/>
      <c r="C7" s="891"/>
      <c r="D7" s="891"/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2" t="s">
        <v>86</v>
      </c>
      <c r="Y7" s="893"/>
      <c r="Z7" s="893"/>
      <c r="AA7" s="893"/>
      <c r="AB7" s="893"/>
      <c r="AC7" s="893"/>
      <c r="AD7" s="893"/>
      <c r="AE7" s="893"/>
      <c r="AF7" s="893"/>
      <c r="AG7" s="893"/>
      <c r="AH7" s="893"/>
      <c r="AI7" s="894"/>
      <c r="AJ7" s="985"/>
      <c r="AK7" s="986"/>
      <c r="AL7" s="986"/>
    </row>
    <row r="8" spans="1:38" ht="2.25" customHeight="1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2"/>
      <c r="AK8" s="533"/>
      <c r="AL8" s="533"/>
    </row>
    <row r="9" spans="1:38" ht="2.25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</row>
    <row r="10" spans="1:38" ht="15.75" customHeight="1">
      <c r="A10" s="891" t="s">
        <v>444</v>
      </c>
      <c r="B10" s="891"/>
      <c r="C10" s="891"/>
      <c r="D10" s="891"/>
      <c r="E10" s="891"/>
      <c r="F10" s="891"/>
      <c r="G10" s="891"/>
      <c r="H10" s="891"/>
      <c r="I10" s="891"/>
      <c r="J10" s="891"/>
      <c r="K10" s="891"/>
      <c r="L10" s="891"/>
      <c r="M10" s="891"/>
      <c r="N10" s="891"/>
      <c r="O10" s="891"/>
      <c r="P10" s="891"/>
      <c r="Q10" s="891"/>
      <c r="R10" s="891"/>
      <c r="S10" s="891"/>
      <c r="T10" s="891"/>
      <c r="U10" s="891"/>
      <c r="V10" s="891"/>
      <c r="W10" s="905"/>
      <c r="X10" s="906"/>
      <c r="Y10" s="907"/>
      <c r="Z10" s="908"/>
      <c r="AA10" s="443"/>
      <c r="AB10" s="443"/>
      <c r="AC10" s="443"/>
      <c r="AD10" s="443"/>
      <c r="AE10" s="443"/>
      <c r="AF10" s="443"/>
      <c r="AG10" s="443"/>
      <c r="AH10" s="443"/>
      <c r="AI10" s="443"/>
    </row>
    <row r="11" spans="1:38" ht="6" customHeight="1">
      <c r="A11" s="443"/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5"/>
      <c r="Y11" s="445"/>
      <c r="Z11" s="84"/>
      <c r="AA11" s="443"/>
      <c r="AB11" s="443"/>
      <c r="AC11" s="443"/>
      <c r="AD11" s="443"/>
      <c r="AE11" s="443"/>
      <c r="AF11" s="443"/>
      <c r="AG11" s="443"/>
      <c r="AH11" s="443"/>
      <c r="AI11" s="443"/>
    </row>
    <row r="12" spans="1:38" s="87" customFormat="1" ht="15.75" customHeight="1">
      <c r="A12" s="861" t="s">
        <v>445</v>
      </c>
      <c r="B12" s="861"/>
      <c r="C12" s="861"/>
      <c r="D12" s="861"/>
      <c r="E12" s="861"/>
      <c r="F12" s="861"/>
      <c r="G12" s="861"/>
      <c r="H12" s="861"/>
      <c r="I12" s="861"/>
      <c r="J12" s="861"/>
      <c r="K12" s="861"/>
      <c r="L12" s="861"/>
      <c r="M12" s="861"/>
      <c r="N12" s="861"/>
      <c r="O12" s="861"/>
      <c r="P12" s="861"/>
      <c r="Q12" s="861"/>
      <c r="R12" s="861"/>
      <c r="S12" s="861"/>
      <c r="T12" s="861"/>
      <c r="U12" s="861"/>
      <c r="V12" s="861"/>
      <c r="W12" s="85"/>
      <c r="X12" s="902" t="s">
        <v>13</v>
      </c>
      <c r="Y12" s="903"/>
      <c r="Z12" s="451"/>
      <c r="AA12" s="904" t="s">
        <v>14</v>
      </c>
      <c r="AB12" s="903"/>
      <c r="AC12" s="441"/>
      <c r="AD12" s="86"/>
      <c r="AE12" s="86"/>
      <c r="AF12" s="86"/>
      <c r="AG12" s="86"/>
      <c r="AJ12" s="88"/>
    </row>
    <row r="13" spans="1:38" ht="6.75" customHeight="1">
      <c r="Z13" s="79"/>
      <c r="AA13" s="443"/>
      <c r="AB13" s="443"/>
      <c r="AC13" s="443"/>
      <c r="AD13" s="443"/>
      <c r="AE13" s="443"/>
      <c r="AF13" s="443"/>
      <c r="AG13" s="443"/>
      <c r="AH13" s="443"/>
      <c r="AI13" s="443"/>
    </row>
    <row r="14" spans="1:38" ht="20.25" customHeight="1">
      <c r="A14" s="997" t="s">
        <v>427</v>
      </c>
      <c r="B14" s="998"/>
      <c r="C14" s="998"/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8"/>
      <c r="AA14" s="998"/>
      <c r="AB14" s="998"/>
      <c r="AC14" s="998"/>
      <c r="AD14" s="998"/>
      <c r="AE14" s="998"/>
      <c r="AF14" s="998"/>
      <c r="AG14" s="998"/>
      <c r="AH14" s="998"/>
      <c r="AI14" s="998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61" t="s">
        <v>359</v>
      </c>
      <c r="B17" s="861"/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5"/>
      <c r="R17" s="906"/>
      <c r="S17" s="907"/>
      <c r="T17" s="908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48" t="s">
        <v>360</v>
      </c>
      <c r="B19" s="848"/>
      <c r="C19" s="848"/>
      <c r="D19" s="848"/>
      <c r="E19" s="848"/>
      <c r="F19" s="848"/>
      <c r="G19" s="848"/>
      <c r="H19" s="848"/>
      <c r="I19" s="848"/>
      <c r="J19" s="848"/>
      <c r="K19" s="909"/>
      <c r="L19" s="910"/>
      <c r="M19" s="911"/>
      <c r="N19" s="911"/>
      <c r="O19" s="911"/>
      <c r="P19" s="911"/>
      <c r="Q19" s="911"/>
      <c r="R19" s="911"/>
      <c r="S19" s="912"/>
      <c r="T19" s="557"/>
      <c r="U19" s="1001"/>
      <c r="V19" s="1001"/>
      <c r="W19" s="1001"/>
      <c r="X19" s="1001"/>
      <c r="Y19" s="1001"/>
      <c r="Z19" s="1001"/>
      <c r="AA19" s="824"/>
      <c r="AB19" s="824"/>
      <c r="AC19" s="824"/>
      <c r="AD19" s="824"/>
      <c r="AE19" s="824"/>
      <c r="AF19" s="557"/>
      <c r="AG19" s="557"/>
      <c r="AH19" s="557"/>
      <c r="AI19" s="557"/>
    </row>
    <row r="20" spans="1:36" s="79" customFormat="1" ht="2.25" customHeight="1">
      <c r="A20" s="848"/>
      <c r="B20" s="848"/>
      <c r="C20" s="848"/>
      <c r="D20" s="848"/>
      <c r="E20" s="848"/>
      <c r="F20" s="848"/>
      <c r="G20" s="848"/>
      <c r="H20" s="848"/>
      <c r="I20" s="848"/>
      <c r="J20" s="848"/>
      <c r="K20" s="913"/>
      <c r="L20" s="914"/>
      <c r="M20" s="915"/>
      <c r="N20" s="915"/>
      <c r="O20" s="915"/>
      <c r="P20" s="915"/>
      <c r="Q20" s="915"/>
      <c r="R20" s="915"/>
      <c r="S20" s="916"/>
      <c r="T20" s="439"/>
      <c r="U20" s="1001"/>
      <c r="V20" s="1001"/>
      <c r="W20" s="1001"/>
      <c r="X20" s="1001"/>
      <c r="Y20" s="1001"/>
      <c r="Z20" s="1001"/>
      <c r="AA20" s="439"/>
      <c r="AB20" s="439"/>
      <c r="AC20" s="439"/>
      <c r="AD20" s="439"/>
      <c r="AE20" s="439"/>
      <c r="AF20" s="439"/>
      <c r="AG20" s="439"/>
      <c r="AH20" s="439"/>
      <c r="AI20" s="439"/>
    </row>
    <row r="21" spans="1:36" s="79" customFormat="1" ht="15" customHeight="1">
      <c r="A21" s="848" t="s">
        <v>361</v>
      </c>
      <c r="B21" s="848"/>
      <c r="C21" s="848"/>
      <c r="D21" s="848"/>
      <c r="E21" s="848"/>
      <c r="F21" s="848"/>
      <c r="G21" s="848"/>
      <c r="H21" s="848"/>
      <c r="I21" s="848"/>
      <c r="J21" s="848"/>
      <c r="K21" s="848"/>
      <c r="L21" s="848"/>
      <c r="M21" s="848"/>
      <c r="N21" s="848"/>
      <c r="O21" s="848"/>
      <c r="P21" s="848"/>
      <c r="Q21" s="848"/>
      <c r="R21" s="439"/>
      <c r="AI21" s="439"/>
    </row>
    <row r="22" spans="1:36" s="79" customFormat="1" ht="3" customHeight="1">
      <c r="A22" s="848"/>
      <c r="B22" s="848"/>
      <c r="C22" s="848"/>
      <c r="D22" s="848"/>
      <c r="E22" s="848"/>
      <c r="F22" s="848"/>
      <c r="G22" s="848"/>
      <c r="H22" s="848"/>
      <c r="I22" s="848"/>
      <c r="J22" s="848"/>
      <c r="K22" s="848"/>
      <c r="L22" s="848"/>
      <c r="M22" s="848"/>
      <c r="N22" s="848"/>
      <c r="O22" s="848"/>
      <c r="P22" s="848"/>
      <c r="Q22" s="848"/>
      <c r="R22" s="440"/>
      <c r="AI22" s="440"/>
    </row>
    <row r="23" spans="1:36" s="79" customFormat="1" ht="2.25" customHeight="1">
      <c r="A23" s="90"/>
      <c r="B23" s="443"/>
      <c r="C23" s="443"/>
      <c r="D23" s="443"/>
      <c r="E23" s="443"/>
      <c r="F23" s="443"/>
      <c r="G23" s="443"/>
      <c r="H23" s="439"/>
      <c r="I23" s="439"/>
      <c r="J23" s="90"/>
      <c r="K23" s="443"/>
      <c r="L23" s="443"/>
      <c r="M23" s="443"/>
      <c r="N23" s="443"/>
      <c r="O23" s="443"/>
      <c r="P23" s="443"/>
      <c r="Q23" s="87"/>
      <c r="R23" s="439"/>
      <c r="S23" s="439"/>
      <c r="T23" s="439"/>
      <c r="U23" s="447"/>
      <c r="V23" s="447"/>
      <c r="W23" s="447"/>
      <c r="X23" s="447"/>
      <c r="Y23" s="447"/>
      <c r="Z23" s="447"/>
      <c r="AA23" s="447"/>
      <c r="AB23" s="447"/>
      <c r="AC23" s="91"/>
      <c r="AD23" s="439"/>
      <c r="AE23" s="439"/>
      <c r="AF23" s="85"/>
      <c r="AG23" s="85"/>
      <c r="AH23" s="85"/>
      <c r="AI23" s="85"/>
      <c r="AJ23" s="91"/>
    </row>
    <row r="24" spans="1:36" s="79" customFormat="1" ht="9.75" customHeight="1">
      <c r="A24" s="90"/>
      <c r="B24" s="443"/>
      <c r="C24" s="443"/>
      <c r="D24" s="443"/>
      <c r="E24" s="443"/>
      <c r="F24" s="443"/>
      <c r="G24" s="443"/>
      <c r="H24" s="439"/>
      <c r="I24" s="439"/>
      <c r="J24" s="90"/>
      <c r="K24" s="443"/>
      <c r="L24" s="443"/>
      <c r="M24" s="895" t="s">
        <v>86</v>
      </c>
      <c r="N24" s="896"/>
      <c r="O24" s="896"/>
      <c r="P24" s="896"/>
      <c r="Q24" s="896"/>
      <c r="R24" s="896"/>
      <c r="S24" s="896"/>
      <c r="T24" s="896"/>
      <c r="U24" s="896"/>
      <c r="V24" s="897"/>
      <c r="W24" s="440"/>
      <c r="X24" s="440"/>
      <c r="Y24" s="440"/>
      <c r="Z24" s="440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898" t="s">
        <v>273</v>
      </c>
      <c r="B25" s="898"/>
      <c r="C25" s="899" t="s">
        <v>144</v>
      </c>
      <c r="D25" s="900"/>
      <c r="E25" s="900"/>
      <c r="F25" s="900"/>
      <c r="G25" s="901"/>
      <c r="H25" s="93"/>
      <c r="I25" s="902" t="s">
        <v>13</v>
      </c>
      <c r="J25" s="903"/>
      <c r="K25" s="448"/>
      <c r="L25" s="93"/>
      <c r="M25" s="826"/>
      <c r="N25" s="827"/>
      <c r="O25" s="827"/>
      <c r="P25" s="827"/>
      <c r="Q25" s="827"/>
      <c r="R25" s="827"/>
      <c r="S25" s="827"/>
      <c r="T25" s="827"/>
      <c r="U25" s="827"/>
      <c r="V25" s="828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5"/>
      <c r="C26" s="443"/>
      <c r="D26" s="443"/>
      <c r="E26" s="443"/>
      <c r="F26" s="443"/>
      <c r="G26" s="443"/>
      <c r="M26" s="92"/>
      <c r="N26" s="92"/>
      <c r="O26" s="92"/>
      <c r="P26" s="92"/>
      <c r="Q26" s="92"/>
      <c r="R26" s="92"/>
      <c r="S26" s="92"/>
      <c r="T26" s="92"/>
      <c r="U26" s="92"/>
      <c r="V26" s="443"/>
      <c r="W26" s="443"/>
      <c r="X26" s="443"/>
      <c r="Y26" s="447"/>
      <c r="Z26" s="447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5"/>
      <c r="C27" s="443"/>
      <c r="D27" s="443"/>
      <c r="E27" s="443"/>
      <c r="F27" s="443"/>
      <c r="G27" s="443"/>
      <c r="M27" s="895" t="s">
        <v>86</v>
      </c>
      <c r="N27" s="896"/>
      <c r="O27" s="896"/>
      <c r="P27" s="896"/>
      <c r="Q27" s="896"/>
      <c r="R27" s="896"/>
      <c r="S27" s="896"/>
      <c r="T27" s="896"/>
      <c r="U27" s="896"/>
      <c r="V27" s="897"/>
      <c r="W27" s="443"/>
      <c r="X27" s="443"/>
      <c r="Y27" s="918" t="s">
        <v>86</v>
      </c>
      <c r="Z27" s="919"/>
      <c r="AA27" s="919"/>
      <c r="AB27" s="919"/>
      <c r="AC27" s="919"/>
      <c r="AD27" s="919"/>
      <c r="AE27" s="919"/>
      <c r="AF27" s="919"/>
      <c r="AG27" s="919"/>
      <c r="AH27" s="919"/>
      <c r="AI27" s="920"/>
    </row>
    <row r="28" spans="1:36" s="79" customFormat="1" ht="15" customHeight="1">
      <c r="A28" s="898" t="s">
        <v>362</v>
      </c>
      <c r="B28" s="924"/>
      <c r="C28" s="925" t="s">
        <v>363</v>
      </c>
      <c r="D28" s="926"/>
      <c r="E28" s="926"/>
      <c r="F28" s="926"/>
      <c r="G28" s="927"/>
      <c r="H28" s="93"/>
      <c r="I28" s="902" t="s">
        <v>13</v>
      </c>
      <c r="J28" s="903"/>
      <c r="K28" s="448"/>
      <c r="L28" s="93"/>
      <c r="M28" s="826"/>
      <c r="N28" s="827"/>
      <c r="O28" s="827"/>
      <c r="P28" s="827"/>
      <c r="Q28" s="827"/>
      <c r="R28" s="827"/>
      <c r="S28" s="827"/>
      <c r="T28" s="827"/>
      <c r="U28" s="827"/>
      <c r="V28" s="828"/>
      <c r="W28" s="88"/>
      <c r="X28" s="85"/>
      <c r="Y28" s="921"/>
      <c r="Z28" s="922"/>
      <c r="AA28" s="922"/>
      <c r="AB28" s="922"/>
      <c r="AC28" s="922"/>
      <c r="AD28" s="922"/>
      <c r="AE28" s="922"/>
      <c r="AF28" s="922"/>
      <c r="AG28" s="922"/>
      <c r="AH28" s="922"/>
      <c r="AI28" s="923"/>
    </row>
    <row r="29" spans="1:36" s="79" customFormat="1" ht="5.25" customHeight="1">
      <c r="A29" s="94"/>
      <c r="B29" s="445"/>
      <c r="C29" s="443"/>
      <c r="D29" s="443"/>
      <c r="E29" s="443"/>
      <c r="F29" s="443"/>
      <c r="G29" s="443"/>
      <c r="S29" s="439"/>
      <c r="T29" s="439"/>
      <c r="U29" s="90"/>
      <c r="V29" s="443"/>
      <c r="W29" s="443"/>
      <c r="X29" s="443"/>
      <c r="Y29" s="447"/>
      <c r="Z29" s="447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5"/>
      <c r="C30" s="443"/>
      <c r="D30" s="443"/>
      <c r="E30" s="443"/>
      <c r="F30" s="443"/>
      <c r="G30" s="443"/>
      <c r="S30" s="439"/>
      <c r="T30" s="439"/>
      <c r="U30" s="90"/>
      <c r="V30" s="443"/>
      <c r="W30" s="443"/>
      <c r="X30" s="443"/>
      <c r="Y30" s="909" t="s">
        <v>86</v>
      </c>
      <c r="Z30" s="910"/>
      <c r="AA30" s="910"/>
      <c r="AB30" s="910"/>
      <c r="AC30" s="910"/>
      <c r="AD30" s="910"/>
      <c r="AE30" s="910"/>
      <c r="AF30" s="910"/>
      <c r="AG30" s="910"/>
      <c r="AH30" s="910"/>
      <c r="AI30" s="928"/>
    </row>
    <row r="31" spans="1:36" s="79" customFormat="1" ht="15" customHeight="1">
      <c r="A31" s="898" t="s">
        <v>364</v>
      </c>
      <c r="B31" s="924"/>
      <c r="C31" s="925" t="s">
        <v>414</v>
      </c>
      <c r="D31" s="926"/>
      <c r="E31" s="926"/>
      <c r="F31" s="926"/>
      <c r="G31" s="926"/>
      <c r="H31" s="926"/>
      <c r="I31" s="926"/>
      <c r="J31" s="926"/>
      <c r="K31" s="926"/>
      <c r="L31" s="926"/>
      <c r="M31" s="926"/>
      <c r="N31" s="926"/>
      <c r="O31" s="926"/>
      <c r="P31" s="926"/>
      <c r="Q31" s="926"/>
      <c r="R31" s="927"/>
      <c r="T31" s="902" t="s">
        <v>13</v>
      </c>
      <c r="U31" s="930"/>
      <c r="V31" s="442"/>
      <c r="W31" s="96"/>
      <c r="Y31" s="913"/>
      <c r="Z31" s="914"/>
      <c r="AA31" s="914"/>
      <c r="AB31" s="914"/>
      <c r="AC31" s="914"/>
      <c r="AD31" s="914"/>
      <c r="AE31" s="914"/>
      <c r="AF31" s="914"/>
      <c r="AG31" s="914"/>
      <c r="AH31" s="914"/>
      <c r="AI31" s="929"/>
    </row>
    <row r="32" spans="1:36" s="79" customFormat="1" ht="2.25" customHeight="1">
      <c r="A32" s="94"/>
      <c r="B32" s="445"/>
      <c r="C32" s="443"/>
      <c r="D32" s="443"/>
      <c r="E32" s="443"/>
      <c r="F32" s="443"/>
      <c r="G32" s="443"/>
      <c r="S32" s="439"/>
      <c r="T32" s="439"/>
      <c r="U32" s="90"/>
      <c r="V32" s="443"/>
      <c r="W32" s="443"/>
      <c r="X32" s="443"/>
      <c r="Y32" s="447"/>
      <c r="Z32" s="447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5"/>
      <c r="C33" s="443"/>
      <c r="D33" s="443"/>
      <c r="E33" s="443"/>
      <c r="F33" s="443"/>
      <c r="G33" s="443"/>
      <c r="S33" s="439"/>
      <c r="T33" s="439"/>
      <c r="U33" s="90"/>
      <c r="V33" s="443"/>
      <c r="W33" s="443"/>
      <c r="X33" s="443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6" s="87" customFormat="1" ht="15" customHeight="1">
      <c r="A34" s="917" t="s">
        <v>365</v>
      </c>
      <c r="B34" s="917"/>
      <c r="C34" s="931" t="s">
        <v>387</v>
      </c>
      <c r="D34" s="932"/>
      <c r="E34" s="932"/>
      <c r="F34" s="932"/>
      <c r="G34" s="932"/>
      <c r="H34" s="932"/>
      <c r="I34" s="933"/>
      <c r="J34" s="88"/>
      <c r="K34" s="88"/>
      <c r="L34" s="88"/>
      <c r="P34" s="902" t="s">
        <v>13</v>
      </c>
      <c r="Q34" s="902"/>
      <c r="R34" s="442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17" t="s">
        <v>415</v>
      </c>
      <c r="B36" s="917"/>
      <c r="C36" s="798" t="s">
        <v>366</v>
      </c>
      <c r="D36" s="798"/>
      <c r="E36" s="798"/>
      <c r="F36" s="798"/>
      <c r="G36" s="798"/>
      <c r="H36" s="798"/>
      <c r="I36" s="798"/>
      <c r="J36" s="798"/>
      <c r="K36" s="798"/>
      <c r="L36" s="798"/>
      <c r="M36" s="798"/>
      <c r="N36" s="88"/>
      <c r="O36" s="88"/>
      <c r="P36" s="906"/>
      <c r="Q36" s="907"/>
      <c r="R36" s="908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902" t="s">
        <v>416</v>
      </c>
      <c r="B39" s="902"/>
      <c r="C39" s="798" t="s">
        <v>423</v>
      </c>
      <c r="D39" s="798"/>
      <c r="E39" s="798"/>
      <c r="F39" s="798"/>
      <c r="G39" s="798"/>
      <c r="H39" s="798"/>
      <c r="I39" s="798"/>
      <c r="J39" s="798"/>
      <c r="K39" s="798"/>
      <c r="L39" s="798"/>
      <c r="M39" s="798"/>
      <c r="N39" s="88"/>
      <c r="O39" s="88"/>
      <c r="P39" s="906"/>
      <c r="Q39" s="907"/>
      <c r="R39" s="908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98" t="s">
        <v>450</v>
      </c>
      <c r="B40" s="798"/>
      <c r="C40" s="798"/>
      <c r="D40" s="798"/>
      <c r="E40" s="798"/>
      <c r="F40" s="798"/>
      <c r="G40" s="798"/>
      <c r="H40" s="798"/>
      <c r="I40" s="798"/>
      <c r="J40" s="798"/>
      <c r="K40" s="798"/>
      <c r="L40" s="798"/>
      <c r="M40" s="798"/>
      <c r="N40" s="798"/>
      <c r="O40" s="798"/>
      <c r="P40" s="798"/>
      <c r="Q40" s="798"/>
      <c r="R40" s="798"/>
      <c r="S40" s="798"/>
      <c r="T40" s="798"/>
      <c r="U40" s="798"/>
      <c r="V40" s="798"/>
      <c r="W40" s="798"/>
      <c r="X40" s="798"/>
      <c r="Y40" s="798"/>
      <c r="Z40" s="798"/>
      <c r="AA40" s="798"/>
      <c r="AB40" s="798"/>
      <c r="AC40" s="798"/>
      <c r="AD40" s="798"/>
      <c r="AE40" s="798"/>
      <c r="AF40" s="798"/>
      <c r="AG40" s="798"/>
      <c r="AH40" s="798"/>
      <c r="AI40" s="798"/>
      <c r="AJ40" s="91"/>
    </row>
    <row r="41" spans="1:36" s="79" customFormat="1" ht="20.399999999999999" customHeight="1">
      <c r="A41" s="591"/>
      <c r="B41" s="945"/>
      <c r="C41" s="946"/>
      <c r="D41" s="946"/>
      <c r="E41" s="946"/>
      <c r="F41" s="946"/>
      <c r="G41" s="946"/>
      <c r="H41" s="946"/>
      <c r="I41" s="946"/>
      <c r="J41" s="946"/>
      <c r="K41" s="946"/>
      <c r="L41" s="946"/>
      <c r="M41" s="946"/>
      <c r="N41" s="946"/>
      <c r="O41" s="946"/>
      <c r="P41" s="946"/>
      <c r="Q41" s="946"/>
      <c r="R41" s="946"/>
      <c r="S41" s="946"/>
      <c r="T41" s="946"/>
      <c r="U41" s="946"/>
      <c r="V41" s="946"/>
      <c r="W41" s="947"/>
      <c r="X41" s="591"/>
      <c r="Y41" s="591"/>
      <c r="Z41" s="591"/>
      <c r="AA41" s="591"/>
      <c r="AB41" s="591"/>
      <c r="AC41" s="591"/>
      <c r="AD41" s="591"/>
      <c r="AE41" s="591"/>
      <c r="AF41" s="591"/>
      <c r="AG41" s="591"/>
      <c r="AH41" s="591"/>
      <c r="AI41" s="591"/>
      <c r="AJ41" s="91"/>
    </row>
    <row r="42" spans="1:36" s="79" customFormat="1" ht="15" customHeight="1">
      <c r="A42" s="935" t="s">
        <v>367</v>
      </c>
      <c r="B42" s="935"/>
      <c r="C42" s="935"/>
      <c r="D42" s="935"/>
      <c r="E42" s="935"/>
      <c r="F42" s="935"/>
      <c r="G42" s="935"/>
      <c r="H42" s="935"/>
      <c r="I42" s="935"/>
      <c r="J42" s="935"/>
      <c r="K42" s="935"/>
      <c r="L42" s="935"/>
      <c r="M42" s="935"/>
      <c r="N42" s="935"/>
      <c r="O42" s="935"/>
      <c r="P42" s="935"/>
      <c r="Q42" s="935"/>
      <c r="R42" s="935"/>
      <c r="S42" s="935"/>
      <c r="T42" s="935"/>
      <c r="U42" s="935"/>
      <c r="V42" s="935"/>
      <c r="W42" s="935"/>
      <c r="X42" s="935"/>
      <c r="Y42" s="935"/>
      <c r="Z42" s="935"/>
      <c r="AA42" s="935"/>
      <c r="AB42" s="935"/>
      <c r="AC42" s="935"/>
      <c r="AD42" s="935"/>
      <c r="AE42" s="935"/>
      <c r="AF42" s="935"/>
      <c r="AG42" s="935"/>
      <c r="AH42" s="935"/>
      <c r="AI42" s="935"/>
    </row>
    <row r="43" spans="1:36" ht="2.25" customHeight="1">
      <c r="A43" s="100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</row>
    <row r="44" spans="1:36" ht="15" customHeight="1">
      <c r="A44" s="1002" t="s">
        <v>892</v>
      </c>
      <c r="B44" s="1003"/>
      <c r="C44" s="1003"/>
      <c r="D44" s="1003"/>
      <c r="E44" s="1003"/>
      <c r="F44" s="1003"/>
      <c r="G44" s="1003"/>
      <c r="H44" s="1003"/>
      <c r="I44" s="1003"/>
      <c r="J44" s="1003"/>
      <c r="K44" s="1003"/>
      <c r="L44" s="1004"/>
      <c r="M44" s="1002" t="s">
        <v>368</v>
      </c>
      <c r="N44" s="1003"/>
      <c r="O44" s="1003"/>
      <c r="P44" s="1003"/>
      <c r="Q44" s="1003"/>
      <c r="R44" s="1003"/>
      <c r="S44" s="1003"/>
      <c r="T44" s="1003"/>
      <c r="U44" s="1003"/>
      <c r="V44" s="1003"/>
      <c r="W44" s="1003"/>
      <c r="X44" s="1004"/>
      <c r="Y44" s="1002" t="s">
        <v>745</v>
      </c>
      <c r="Z44" s="1003"/>
      <c r="AA44" s="1003"/>
      <c r="AB44" s="1003"/>
      <c r="AC44" s="1003"/>
      <c r="AD44" s="1003"/>
      <c r="AE44" s="1003"/>
      <c r="AF44" s="1003"/>
      <c r="AG44" s="1003"/>
      <c r="AH44" s="1003"/>
      <c r="AI44" s="1004"/>
    </row>
    <row r="45" spans="1:36" ht="21.6" customHeight="1">
      <c r="A45" s="1008"/>
      <c r="B45" s="1009"/>
      <c r="C45" s="1009"/>
      <c r="D45" s="1009"/>
      <c r="E45" s="1009"/>
      <c r="F45" s="1009"/>
      <c r="G45" s="1009"/>
      <c r="H45" s="1009"/>
      <c r="I45" s="1009"/>
      <c r="J45" s="1009"/>
      <c r="K45" s="1009"/>
      <c r="L45" s="1010"/>
      <c r="M45" s="936"/>
      <c r="N45" s="937"/>
      <c r="O45" s="937"/>
      <c r="P45" s="937"/>
      <c r="Q45" s="937"/>
      <c r="R45" s="937"/>
      <c r="S45" s="937"/>
      <c r="T45" s="937"/>
      <c r="U45" s="937"/>
      <c r="V45" s="937"/>
      <c r="W45" s="937"/>
      <c r="X45" s="938"/>
      <c r="Y45" s="1005" t="s">
        <v>86</v>
      </c>
      <c r="Z45" s="1006"/>
      <c r="AA45" s="1006"/>
      <c r="AB45" s="1006"/>
      <c r="AC45" s="1006"/>
      <c r="AD45" s="1006"/>
      <c r="AE45" s="1006"/>
      <c r="AF45" s="1006"/>
      <c r="AG45" s="1006"/>
      <c r="AH45" s="1006"/>
      <c r="AI45" s="1007"/>
    </row>
    <row r="46" spans="1:36" ht="15" customHeight="1">
      <c r="A46" s="939" t="s">
        <v>746</v>
      </c>
      <c r="B46" s="940"/>
      <c r="C46" s="940"/>
      <c r="D46" s="940"/>
      <c r="E46" s="940"/>
      <c r="F46" s="940"/>
      <c r="G46" s="940"/>
      <c r="H46" s="940"/>
      <c r="I46" s="940"/>
      <c r="J46" s="940"/>
      <c r="K46" s="940"/>
      <c r="L46" s="941"/>
      <c r="M46" s="939" t="s">
        <v>747</v>
      </c>
      <c r="N46" s="940"/>
      <c r="O46" s="940"/>
      <c r="P46" s="940"/>
      <c r="Q46" s="940"/>
      <c r="R46" s="940"/>
      <c r="S46" s="940"/>
      <c r="T46" s="940"/>
      <c r="U46" s="940"/>
      <c r="V46" s="940"/>
      <c r="W46" s="940"/>
      <c r="X46" s="940"/>
      <c r="Y46" s="940"/>
      <c r="Z46" s="940"/>
      <c r="AA46" s="940"/>
      <c r="AB46" s="940"/>
      <c r="AC46" s="940"/>
      <c r="AD46" s="940"/>
      <c r="AE46" s="940"/>
      <c r="AF46" s="940"/>
      <c r="AG46" s="940"/>
      <c r="AH46" s="940"/>
      <c r="AI46" s="941"/>
    </row>
    <row r="47" spans="1:36" ht="15" customHeight="1">
      <c r="A47" s="1008"/>
      <c r="B47" s="1009"/>
      <c r="C47" s="1009"/>
      <c r="D47" s="1009"/>
      <c r="E47" s="1009"/>
      <c r="F47" s="1009"/>
      <c r="G47" s="1009"/>
      <c r="H47" s="1009"/>
      <c r="I47" s="1009"/>
      <c r="J47" s="1009"/>
      <c r="K47" s="1009"/>
      <c r="L47" s="1010"/>
      <c r="M47" s="942"/>
      <c r="N47" s="943"/>
      <c r="O47" s="943"/>
      <c r="P47" s="943"/>
      <c r="Q47" s="943"/>
      <c r="R47" s="943"/>
      <c r="S47" s="943"/>
      <c r="T47" s="943"/>
      <c r="U47" s="943"/>
      <c r="V47" s="943"/>
      <c r="W47" s="943"/>
      <c r="X47" s="943"/>
      <c r="Y47" s="943"/>
      <c r="Z47" s="943"/>
      <c r="AA47" s="943"/>
      <c r="AB47" s="943"/>
      <c r="AC47" s="943"/>
      <c r="AD47" s="943"/>
      <c r="AE47" s="943"/>
      <c r="AF47" s="943"/>
      <c r="AG47" s="943"/>
      <c r="AH47" s="943"/>
      <c r="AI47" s="944"/>
    </row>
    <row r="48" spans="1:36" ht="15" customHeight="1">
      <c r="A48" s="939" t="s">
        <v>748</v>
      </c>
      <c r="B48" s="940"/>
      <c r="C48" s="940"/>
      <c r="D48" s="940"/>
      <c r="E48" s="940"/>
      <c r="F48" s="940"/>
      <c r="G48" s="940"/>
      <c r="H48" s="940"/>
      <c r="I48" s="940"/>
      <c r="J48" s="940"/>
      <c r="K48" s="940"/>
      <c r="L48" s="941"/>
      <c r="M48" s="1002" t="s">
        <v>749</v>
      </c>
      <c r="N48" s="1003"/>
      <c r="O48" s="1003"/>
      <c r="P48" s="1003"/>
      <c r="Q48" s="1003"/>
      <c r="R48" s="1003"/>
      <c r="S48" s="1003"/>
      <c r="T48" s="1003"/>
      <c r="U48" s="1003"/>
      <c r="V48" s="1003"/>
      <c r="W48" s="1003"/>
      <c r="X48" s="1004"/>
      <c r="Y48" s="1002" t="s">
        <v>815</v>
      </c>
      <c r="Z48" s="1003"/>
      <c r="AA48" s="1003"/>
      <c r="AB48" s="1003"/>
      <c r="AC48" s="1003"/>
      <c r="AD48" s="1003"/>
      <c r="AE48" s="1003"/>
      <c r="AF48" s="1003"/>
      <c r="AG48" s="1003"/>
      <c r="AH48" s="1003"/>
      <c r="AI48" s="1004"/>
    </row>
    <row r="49" spans="1:35" ht="15" customHeight="1">
      <c r="A49" s="1008"/>
      <c r="B49" s="1009"/>
      <c r="C49" s="1009"/>
      <c r="D49" s="1009"/>
      <c r="E49" s="1009"/>
      <c r="F49" s="1009"/>
      <c r="G49" s="1009"/>
      <c r="H49" s="1009"/>
      <c r="I49" s="1009"/>
      <c r="J49" s="1009"/>
      <c r="K49" s="1009"/>
      <c r="L49" s="1010"/>
      <c r="M49" s="936"/>
      <c r="N49" s="937"/>
      <c r="O49" s="937"/>
      <c r="P49" s="937"/>
      <c r="Q49" s="937"/>
      <c r="R49" s="937"/>
      <c r="S49" s="937"/>
      <c r="T49" s="937"/>
      <c r="U49" s="937"/>
      <c r="V49" s="937"/>
      <c r="W49" s="937"/>
      <c r="X49" s="938"/>
      <c r="Y49" s="913" t="s">
        <v>86</v>
      </c>
      <c r="Z49" s="914"/>
      <c r="AA49" s="914"/>
      <c r="AB49" s="914"/>
      <c r="AC49" s="914"/>
      <c r="AD49" s="914"/>
      <c r="AE49" s="914"/>
      <c r="AF49" s="914"/>
      <c r="AG49" s="914"/>
      <c r="AH49" s="914"/>
      <c r="AI49" s="929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5"/>
      <c r="L50" s="445"/>
      <c r="M50" s="439"/>
      <c r="N50" s="439"/>
      <c r="O50" s="439"/>
      <c r="P50" s="439"/>
      <c r="Q50" s="439"/>
      <c r="R50" s="439"/>
      <c r="S50" s="439"/>
      <c r="T50" s="439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98"/>
      <c r="AG50" s="443"/>
      <c r="AH50" s="443"/>
      <c r="AI50" s="443"/>
    </row>
    <row r="51" spans="1:35" s="105" customFormat="1" ht="15" customHeight="1">
      <c r="A51" s="934" t="s">
        <v>442</v>
      </c>
      <c r="B51" s="934"/>
      <c r="C51" s="934"/>
      <c r="D51" s="934"/>
      <c r="E51" s="934"/>
      <c r="F51" s="934"/>
      <c r="G51" s="934"/>
      <c r="H51" s="934"/>
      <c r="I51" s="934"/>
      <c r="J51" s="934"/>
      <c r="K51" s="934"/>
      <c r="L51" s="934"/>
      <c r="M51" s="934"/>
      <c r="N51" s="934"/>
      <c r="O51" s="934"/>
      <c r="P51" s="934"/>
      <c r="Q51" s="934"/>
      <c r="R51" s="934"/>
      <c r="S51" s="934"/>
      <c r="T51" s="104"/>
      <c r="U51" s="104"/>
      <c r="V51" s="902" t="s">
        <v>13</v>
      </c>
      <c r="W51" s="903"/>
      <c r="X51" s="451"/>
      <c r="Y51" s="904" t="s">
        <v>14</v>
      </c>
      <c r="Z51" s="903"/>
      <c r="AA51" s="797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34" t="s">
        <v>369</v>
      </c>
      <c r="B52" s="934"/>
      <c r="C52" s="934"/>
      <c r="D52" s="934"/>
      <c r="E52" s="934"/>
      <c r="F52" s="934"/>
      <c r="G52" s="934"/>
      <c r="H52" s="104"/>
      <c r="I52" s="934" t="s">
        <v>424</v>
      </c>
      <c r="J52" s="934"/>
      <c r="K52" s="934"/>
      <c r="L52" s="934"/>
      <c r="M52" s="934"/>
      <c r="N52" s="934"/>
      <c r="O52" s="934"/>
      <c r="P52" s="934"/>
      <c r="Q52" s="934"/>
      <c r="R52" s="934" t="s">
        <v>370</v>
      </c>
      <c r="S52" s="934"/>
      <c r="T52" s="934"/>
      <c r="U52" s="934"/>
      <c r="V52" s="934"/>
      <c r="W52" s="934"/>
      <c r="X52" s="934"/>
      <c r="Y52" s="934"/>
      <c r="Z52" s="934"/>
      <c r="AA52" s="934"/>
      <c r="AB52" s="934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50" t="s">
        <v>277</v>
      </c>
      <c r="B53" s="951"/>
      <c r="C53" s="951"/>
      <c r="D53" s="951"/>
      <c r="E53" s="951"/>
      <c r="F53" s="951"/>
      <c r="G53" s="952"/>
      <c r="H53" s="106"/>
      <c r="I53" s="953"/>
      <c r="J53" s="955"/>
      <c r="K53" s="393" t="s">
        <v>679</v>
      </c>
      <c r="L53" s="953"/>
      <c r="M53" s="955"/>
      <c r="N53" s="393" t="s">
        <v>679</v>
      </c>
      <c r="O53" s="953"/>
      <c r="P53" s="957"/>
      <c r="Q53" s="106"/>
      <c r="R53" s="953" t="s">
        <v>86</v>
      </c>
      <c r="S53" s="954"/>
      <c r="T53" s="954"/>
      <c r="U53" s="954"/>
      <c r="V53" s="954"/>
      <c r="W53" s="954"/>
      <c r="X53" s="955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56" t="s">
        <v>750</v>
      </c>
      <c r="B54" s="956"/>
      <c r="C54" s="956"/>
      <c r="D54" s="956"/>
      <c r="E54" s="956"/>
      <c r="F54" s="956"/>
      <c r="G54" s="956"/>
      <c r="H54" s="956"/>
      <c r="I54" s="956"/>
      <c r="J54" s="956"/>
      <c r="K54" s="956"/>
      <c r="L54" s="956"/>
      <c r="M54" s="956"/>
      <c r="N54" s="956"/>
      <c r="O54" s="956"/>
      <c r="P54" s="956"/>
      <c r="Q54" s="956"/>
      <c r="R54" s="956"/>
      <c r="S54" s="956"/>
      <c r="T54" s="956"/>
      <c r="U54" s="956"/>
      <c r="V54" s="956"/>
      <c r="W54" s="956"/>
      <c r="X54" s="956"/>
      <c r="Y54" s="956"/>
      <c r="Z54" s="956"/>
      <c r="AA54" s="956"/>
      <c r="AB54" s="956"/>
      <c r="AC54" s="956"/>
      <c r="AD54" s="956"/>
      <c r="AE54" s="956"/>
      <c r="AF54" s="956"/>
      <c r="AG54" s="956"/>
      <c r="AH54" s="956"/>
      <c r="AI54" s="956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48" t="s">
        <v>588</v>
      </c>
      <c r="B56" s="848"/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</row>
    <row r="57" spans="1:35" ht="2.25" customHeight="1">
      <c r="A57" s="847"/>
      <c r="B57" s="847"/>
      <c r="C57" s="847"/>
      <c r="D57" s="847"/>
      <c r="E57" s="847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90" t="s">
        <v>371</v>
      </c>
      <c r="B58" s="890"/>
      <c r="C58" s="890"/>
      <c r="D58" s="890"/>
      <c r="E58" s="890"/>
      <c r="F58" s="890"/>
      <c r="G58" s="890"/>
      <c r="H58" s="890" t="s">
        <v>372</v>
      </c>
      <c r="I58" s="890"/>
      <c r="J58" s="890"/>
      <c r="K58" s="890"/>
      <c r="L58" s="890"/>
      <c r="M58" s="890"/>
      <c r="N58" s="890"/>
      <c r="O58" s="890"/>
      <c r="P58" s="890"/>
      <c r="Q58" s="890"/>
      <c r="R58" s="890" t="s">
        <v>373</v>
      </c>
      <c r="S58" s="890"/>
      <c r="T58" s="890"/>
      <c r="U58" s="890"/>
      <c r="V58" s="890"/>
      <c r="W58" s="890"/>
      <c r="X58" s="890"/>
      <c r="Y58" s="890"/>
      <c r="Z58" s="890" t="s">
        <v>374</v>
      </c>
      <c r="AA58" s="890"/>
      <c r="AB58" s="890"/>
      <c r="AC58" s="890"/>
      <c r="AD58" s="890"/>
      <c r="AE58" s="890"/>
      <c r="AF58" s="890"/>
      <c r="AG58" s="890"/>
      <c r="AH58" s="890"/>
      <c r="AI58" s="890"/>
    </row>
    <row r="59" spans="1:35" s="496" customFormat="1" ht="15.9" customHeight="1">
      <c r="A59" s="948" t="s">
        <v>70</v>
      </c>
      <c r="B59" s="948"/>
      <c r="C59" s="948"/>
      <c r="D59" s="948"/>
      <c r="E59" s="948"/>
      <c r="F59" s="948"/>
      <c r="G59" s="948"/>
      <c r="H59" s="949" t="s">
        <v>86</v>
      </c>
      <c r="I59" s="949"/>
      <c r="J59" s="949"/>
      <c r="K59" s="949"/>
      <c r="L59" s="949"/>
      <c r="M59" s="949"/>
      <c r="N59" s="949"/>
      <c r="O59" s="949"/>
      <c r="P59" s="949"/>
      <c r="Q59" s="949"/>
      <c r="R59" s="886"/>
      <c r="S59" s="886"/>
      <c r="T59" s="886"/>
      <c r="U59" s="886"/>
      <c r="V59" s="886"/>
      <c r="W59" s="886"/>
      <c r="X59" s="886"/>
      <c r="Y59" s="886"/>
      <c r="Z59" s="886"/>
      <c r="AA59" s="886"/>
      <c r="AB59" s="886"/>
      <c r="AC59" s="886"/>
      <c r="AD59" s="886"/>
      <c r="AE59" s="886"/>
      <c r="AF59" s="886"/>
      <c r="AG59" s="886"/>
      <c r="AH59" s="886"/>
      <c r="AI59" s="886"/>
    </row>
    <row r="60" spans="1:35" s="112" customFormat="1" ht="10.5" customHeight="1">
      <c r="A60" s="879" t="s">
        <v>375</v>
      </c>
      <c r="B60" s="880"/>
      <c r="C60" s="880"/>
      <c r="D60" s="880"/>
      <c r="E60" s="880"/>
      <c r="F60" s="880"/>
      <c r="G60" s="881"/>
      <c r="H60" s="879" t="s">
        <v>376</v>
      </c>
      <c r="I60" s="880"/>
      <c r="J60" s="880"/>
      <c r="K60" s="880"/>
      <c r="L60" s="880"/>
      <c r="M60" s="880"/>
      <c r="N60" s="880"/>
      <c r="O60" s="880"/>
      <c r="P60" s="880"/>
      <c r="Q60" s="881"/>
      <c r="R60" s="879" t="s">
        <v>377</v>
      </c>
      <c r="S60" s="880"/>
      <c r="T60" s="880"/>
      <c r="U60" s="880"/>
      <c r="V60" s="880"/>
      <c r="W60" s="880"/>
      <c r="X60" s="880"/>
      <c r="Y60" s="881"/>
      <c r="Z60" s="879" t="s">
        <v>378</v>
      </c>
      <c r="AA60" s="880"/>
      <c r="AB60" s="880"/>
      <c r="AC60" s="880"/>
      <c r="AD60" s="880"/>
      <c r="AE60" s="880"/>
      <c r="AF60" s="880"/>
      <c r="AG60" s="880"/>
      <c r="AH60" s="880"/>
      <c r="AI60" s="881"/>
    </row>
    <row r="61" spans="1:35" s="496" customFormat="1" ht="15.9" customHeight="1">
      <c r="A61" s="876"/>
      <c r="B61" s="877"/>
      <c r="C61" s="877"/>
      <c r="D61" s="877"/>
      <c r="E61" s="877"/>
      <c r="F61" s="877"/>
      <c r="G61" s="878"/>
      <c r="H61" s="876"/>
      <c r="I61" s="877"/>
      <c r="J61" s="877"/>
      <c r="K61" s="877"/>
      <c r="L61" s="877"/>
      <c r="M61" s="877"/>
      <c r="N61" s="877"/>
      <c r="O61" s="877"/>
      <c r="P61" s="877"/>
      <c r="Q61" s="878"/>
      <c r="R61" s="876"/>
      <c r="S61" s="877"/>
      <c r="T61" s="877"/>
      <c r="U61" s="877"/>
      <c r="V61" s="877"/>
      <c r="W61" s="877"/>
      <c r="X61" s="877"/>
      <c r="Y61" s="878"/>
      <c r="Z61" s="886"/>
      <c r="AA61" s="886"/>
      <c r="AB61" s="886"/>
      <c r="AC61" s="886"/>
      <c r="AD61" s="886"/>
      <c r="AE61" s="886"/>
      <c r="AF61" s="886"/>
      <c r="AG61" s="886"/>
      <c r="AH61" s="886"/>
      <c r="AI61" s="886"/>
    </row>
    <row r="62" spans="1:35" s="113" customFormat="1" ht="10.5" customHeight="1">
      <c r="A62" s="879" t="s">
        <v>379</v>
      </c>
      <c r="B62" s="880"/>
      <c r="C62" s="880"/>
      <c r="D62" s="880"/>
      <c r="E62" s="880"/>
      <c r="F62" s="880"/>
      <c r="G62" s="881"/>
      <c r="H62" s="879" t="s">
        <v>380</v>
      </c>
      <c r="I62" s="880"/>
      <c r="J62" s="880"/>
      <c r="K62" s="880"/>
      <c r="L62" s="880"/>
      <c r="M62" s="880"/>
      <c r="N62" s="880"/>
      <c r="O62" s="880"/>
      <c r="P62" s="880"/>
      <c r="Q62" s="881"/>
      <c r="R62" s="882" t="s">
        <v>726</v>
      </c>
      <c r="S62" s="883"/>
      <c r="T62" s="883"/>
      <c r="U62" s="883"/>
      <c r="V62" s="883"/>
      <c r="W62" s="883"/>
      <c r="X62" s="883"/>
      <c r="Y62" s="884"/>
      <c r="Z62" s="879" t="s">
        <v>964</v>
      </c>
      <c r="AA62" s="880"/>
      <c r="AB62" s="880"/>
      <c r="AC62" s="880"/>
      <c r="AD62" s="880"/>
      <c r="AE62" s="880"/>
      <c r="AF62" s="880"/>
      <c r="AG62" s="880"/>
      <c r="AH62" s="880"/>
      <c r="AI62" s="881"/>
    </row>
    <row r="63" spans="1:35" s="497" customFormat="1" ht="15.9" customHeight="1">
      <c r="A63" s="876"/>
      <c r="B63" s="877"/>
      <c r="C63" s="877"/>
      <c r="D63" s="877"/>
      <c r="E63" s="877"/>
      <c r="F63" s="877"/>
      <c r="G63" s="878"/>
      <c r="H63" s="876"/>
      <c r="I63" s="877"/>
      <c r="J63" s="877"/>
      <c r="K63" s="877"/>
      <c r="L63" s="877"/>
      <c r="M63" s="877"/>
      <c r="N63" s="877"/>
      <c r="O63" s="877"/>
      <c r="P63" s="877"/>
      <c r="Q63" s="878"/>
      <c r="R63" s="958"/>
      <c r="S63" s="959"/>
      <c r="T63" s="959"/>
      <c r="U63" s="959"/>
      <c r="V63" s="959"/>
      <c r="W63" s="959"/>
      <c r="X63" s="959"/>
      <c r="Y63" s="960"/>
      <c r="Z63" s="958"/>
      <c r="AA63" s="959"/>
      <c r="AB63" s="959"/>
      <c r="AC63" s="959"/>
      <c r="AD63" s="959"/>
      <c r="AE63" s="959"/>
      <c r="AF63" s="959"/>
      <c r="AG63" s="959"/>
      <c r="AH63" s="959"/>
      <c r="AI63" s="960"/>
    </row>
    <row r="64" spans="1:35" s="110" customFormat="1" ht="10.5" customHeight="1">
      <c r="A64" s="882" t="s">
        <v>963</v>
      </c>
      <c r="B64" s="883"/>
      <c r="C64" s="883"/>
      <c r="D64" s="883"/>
      <c r="E64" s="883"/>
      <c r="F64" s="883"/>
      <c r="G64" s="883"/>
      <c r="H64" s="883"/>
      <c r="I64" s="883"/>
      <c r="J64" s="883"/>
      <c r="K64" s="883"/>
      <c r="L64" s="883"/>
      <c r="M64" s="883"/>
      <c r="N64" s="883"/>
      <c r="O64" s="883"/>
      <c r="P64" s="883"/>
      <c r="Q64" s="884"/>
      <c r="R64" s="883"/>
      <c r="S64" s="883"/>
      <c r="T64" s="883"/>
      <c r="U64" s="883"/>
      <c r="V64" s="883"/>
      <c r="W64" s="883"/>
      <c r="X64" s="883"/>
      <c r="Y64" s="883"/>
      <c r="Z64" s="883"/>
      <c r="AA64" s="883"/>
      <c r="AB64" s="883"/>
      <c r="AC64" s="883"/>
      <c r="AD64" s="883"/>
      <c r="AE64" s="883"/>
      <c r="AF64" s="883"/>
      <c r="AG64" s="883"/>
      <c r="AH64" s="883"/>
      <c r="AI64" s="884"/>
    </row>
    <row r="65" spans="1:35" s="496" customFormat="1" ht="15.9" customHeight="1">
      <c r="A65" s="886"/>
      <c r="B65" s="886"/>
      <c r="C65" s="886"/>
      <c r="D65" s="886"/>
      <c r="E65" s="886"/>
      <c r="F65" s="886"/>
      <c r="G65" s="886"/>
      <c r="H65" s="886"/>
      <c r="I65" s="886"/>
      <c r="J65" s="886"/>
      <c r="K65" s="886"/>
      <c r="L65" s="886"/>
      <c r="M65" s="886"/>
      <c r="N65" s="886"/>
      <c r="O65" s="886"/>
      <c r="P65" s="886"/>
      <c r="Q65" s="886"/>
      <c r="R65" s="887"/>
      <c r="S65" s="887"/>
      <c r="T65" s="887"/>
      <c r="U65" s="887"/>
      <c r="V65" s="887"/>
      <c r="W65" s="887"/>
      <c r="X65" s="887"/>
      <c r="Y65" s="887"/>
      <c r="Z65" s="887"/>
      <c r="AA65" s="887"/>
      <c r="AB65" s="887"/>
      <c r="AC65" s="887"/>
      <c r="AD65" s="887"/>
      <c r="AE65" s="887"/>
      <c r="AF65" s="887"/>
      <c r="AG65" s="887"/>
      <c r="AH65" s="887"/>
      <c r="AI65" s="887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5" customHeight="1">
      <c r="A67" s="888" t="s">
        <v>900</v>
      </c>
      <c r="B67" s="889"/>
      <c r="C67" s="889"/>
      <c r="D67" s="889"/>
      <c r="E67" s="889"/>
      <c r="F67" s="889"/>
      <c r="G67" s="889"/>
      <c r="H67" s="889"/>
      <c r="I67" s="889"/>
      <c r="J67" s="889"/>
      <c r="K67" s="889"/>
      <c r="L67" s="889"/>
      <c r="M67" s="889"/>
      <c r="N67" s="889"/>
      <c r="O67" s="889"/>
      <c r="P67" s="889"/>
      <c r="Q67" s="889"/>
      <c r="R67" s="889"/>
      <c r="S67" s="889"/>
      <c r="T67" s="889"/>
      <c r="U67" s="889"/>
      <c r="V67" s="889"/>
      <c r="W67" s="889"/>
      <c r="X67" s="889"/>
      <c r="Y67" s="889"/>
      <c r="Z67" s="889"/>
      <c r="AA67" s="889"/>
      <c r="AB67" s="889"/>
      <c r="AC67" s="889"/>
      <c r="AD67" s="889"/>
      <c r="AE67" s="889"/>
      <c r="AF67" s="889"/>
      <c r="AG67" s="889"/>
      <c r="AH67" s="889"/>
      <c r="AI67" s="889"/>
    </row>
    <row r="68" spans="1:35" ht="2.25" customHeight="1">
      <c r="A68" s="1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</row>
    <row r="69" spans="1:35" s="110" customFormat="1" ht="11.25" customHeight="1">
      <c r="A69" s="879" t="s">
        <v>203</v>
      </c>
      <c r="B69" s="880"/>
      <c r="C69" s="880"/>
      <c r="D69" s="880"/>
      <c r="E69" s="880"/>
      <c r="F69" s="880"/>
      <c r="G69" s="881"/>
      <c r="H69" s="890" t="s">
        <v>204</v>
      </c>
      <c r="I69" s="890"/>
      <c r="J69" s="890"/>
      <c r="K69" s="890"/>
      <c r="L69" s="890"/>
      <c r="M69" s="890"/>
      <c r="N69" s="890"/>
      <c r="O69" s="890"/>
      <c r="P69" s="890"/>
      <c r="Q69" s="890"/>
      <c r="R69" s="890" t="s">
        <v>205</v>
      </c>
      <c r="S69" s="890"/>
      <c r="T69" s="890"/>
      <c r="U69" s="890"/>
      <c r="V69" s="890"/>
      <c r="W69" s="890"/>
      <c r="X69" s="890"/>
      <c r="Y69" s="890"/>
      <c r="Z69" s="890" t="s">
        <v>206</v>
      </c>
      <c r="AA69" s="890"/>
      <c r="AB69" s="890"/>
      <c r="AC69" s="890"/>
      <c r="AD69" s="890"/>
      <c r="AE69" s="890"/>
      <c r="AF69" s="890"/>
      <c r="AG69" s="890"/>
      <c r="AH69" s="890"/>
      <c r="AI69" s="890"/>
    </row>
    <row r="70" spans="1:35" s="496" customFormat="1" ht="15.9" customHeight="1">
      <c r="A70" s="885" t="s">
        <v>86</v>
      </c>
      <c r="B70" s="885"/>
      <c r="C70" s="885"/>
      <c r="D70" s="885"/>
      <c r="E70" s="885"/>
      <c r="F70" s="885"/>
      <c r="G70" s="885"/>
      <c r="H70" s="885" t="str">
        <f>IF(A70&lt;&gt;"Polska","nie dotyczy","(wybierz z listy)")</f>
        <v>nie dotyczy</v>
      </c>
      <c r="I70" s="885"/>
      <c r="J70" s="885"/>
      <c r="K70" s="885"/>
      <c r="L70" s="885"/>
      <c r="M70" s="885"/>
      <c r="N70" s="885"/>
      <c r="O70" s="885"/>
      <c r="P70" s="885"/>
      <c r="Q70" s="885"/>
      <c r="R70" s="886" t="str">
        <f>IF(A70&lt;&gt;"Polska","nie dotyczy","")</f>
        <v>nie dotyczy</v>
      </c>
      <c r="S70" s="886"/>
      <c r="T70" s="886"/>
      <c r="U70" s="886"/>
      <c r="V70" s="886"/>
      <c r="W70" s="886"/>
      <c r="X70" s="886"/>
      <c r="Y70" s="886"/>
      <c r="Z70" s="886"/>
      <c r="AA70" s="886"/>
      <c r="AB70" s="886"/>
      <c r="AC70" s="886"/>
      <c r="AD70" s="886"/>
      <c r="AE70" s="886"/>
      <c r="AF70" s="886"/>
      <c r="AG70" s="886"/>
      <c r="AH70" s="886"/>
      <c r="AI70" s="886"/>
    </row>
    <row r="71" spans="1:35" s="112" customFormat="1" ht="11.25" customHeight="1">
      <c r="A71" s="879" t="s">
        <v>210</v>
      </c>
      <c r="B71" s="880"/>
      <c r="C71" s="880"/>
      <c r="D71" s="880"/>
      <c r="E71" s="880"/>
      <c r="F71" s="880"/>
      <c r="G71" s="881"/>
      <c r="H71" s="879" t="s">
        <v>209</v>
      </c>
      <c r="I71" s="880"/>
      <c r="J71" s="880"/>
      <c r="K71" s="880"/>
      <c r="L71" s="880"/>
      <c r="M71" s="880"/>
      <c r="N71" s="880"/>
      <c r="O71" s="880"/>
      <c r="P71" s="880"/>
      <c r="Q71" s="881"/>
      <c r="R71" s="879" t="s">
        <v>208</v>
      </c>
      <c r="S71" s="880"/>
      <c r="T71" s="880"/>
      <c r="U71" s="880"/>
      <c r="V71" s="880"/>
      <c r="W71" s="880"/>
      <c r="X71" s="880"/>
      <c r="Y71" s="881"/>
      <c r="Z71" s="879" t="s">
        <v>207</v>
      </c>
      <c r="AA71" s="880"/>
      <c r="AB71" s="880"/>
      <c r="AC71" s="880"/>
      <c r="AD71" s="880"/>
      <c r="AE71" s="880"/>
      <c r="AF71" s="880"/>
      <c r="AG71" s="880"/>
      <c r="AH71" s="880"/>
      <c r="AI71" s="881"/>
    </row>
    <row r="72" spans="1:35" s="496" customFormat="1" ht="15.9" customHeight="1">
      <c r="A72" s="876"/>
      <c r="B72" s="877"/>
      <c r="C72" s="877"/>
      <c r="D72" s="877"/>
      <c r="E72" s="877"/>
      <c r="F72" s="877"/>
      <c r="G72" s="878"/>
      <c r="H72" s="876"/>
      <c r="I72" s="877"/>
      <c r="J72" s="877"/>
      <c r="K72" s="877"/>
      <c r="L72" s="877"/>
      <c r="M72" s="877"/>
      <c r="N72" s="877"/>
      <c r="O72" s="877"/>
      <c r="P72" s="877"/>
      <c r="Q72" s="878"/>
      <c r="R72" s="876"/>
      <c r="S72" s="877"/>
      <c r="T72" s="877"/>
      <c r="U72" s="877"/>
      <c r="V72" s="877"/>
      <c r="W72" s="877"/>
      <c r="X72" s="877"/>
      <c r="Y72" s="878"/>
      <c r="Z72" s="886"/>
      <c r="AA72" s="886"/>
      <c r="AB72" s="886"/>
      <c r="AC72" s="886"/>
      <c r="AD72" s="886"/>
      <c r="AE72" s="886"/>
      <c r="AF72" s="886"/>
      <c r="AG72" s="886"/>
      <c r="AH72" s="886"/>
      <c r="AI72" s="886"/>
    </row>
    <row r="73" spans="1:35" s="113" customFormat="1" ht="11.25" customHeight="1">
      <c r="A73" s="879" t="s">
        <v>211</v>
      </c>
      <c r="B73" s="880"/>
      <c r="C73" s="880"/>
      <c r="D73" s="880"/>
      <c r="E73" s="880"/>
      <c r="F73" s="880"/>
      <c r="G73" s="881"/>
      <c r="H73" s="879" t="s">
        <v>212</v>
      </c>
      <c r="I73" s="880"/>
      <c r="J73" s="880"/>
      <c r="K73" s="880"/>
      <c r="L73" s="880"/>
      <c r="M73" s="880"/>
      <c r="N73" s="880"/>
      <c r="O73" s="880"/>
      <c r="P73" s="880"/>
      <c r="Q73" s="881"/>
      <c r="R73" s="879" t="s">
        <v>962</v>
      </c>
      <c r="S73" s="880"/>
      <c r="T73" s="880"/>
      <c r="U73" s="880"/>
      <c r="V73" s="880"/>
      <c r="W73" s="880"/>
      <c r="X73" s="880"/>
      <c r="Y73" s="881"/>
      <c r="Z73" s="879" t="s">
        <v>953</v>
      </c>
      <c r="AA73" s="880"/>
      <c r="AB73" s="880"/>
      <c r="AC73" s="880"/>
      <c r="AD73" s="880"/>
      <c r="AE73" s="880"/>
      <c r="AF73" s="880"/>
      <c r="AG73" s="880"/>
      <c r="AH73" s="880"/>
      <c r="AI73" s="881"/>
    </row>
    <row r="74" spans="1:35" s="497" customFormat="1" ht="15.9" customHeight="1">
      <c r="A74" s="876"/>
      <c r="B74" s="877"/>
      <c r="C74" s="877"/>
      <c r="D74" s="877"/>
      <c r="E74" s="877"/>
      <c r="F74" s="877"/>
      <c r="G74" s="878"/>
      <c r="H74" s="876"/>
      <c r="I74" s="877"/>
      <c r="J74" s="877"/>
      <c r="K74" s="877"/>
      <c r="L74" s="877"/>
      <c r="M74" s="877"/>
      <c r="N74" s="877"/>
      <c r="O74" s="877"/>
      <c r="P74" s="877"/>
      <c r="Q74" s="878"/>
      <c r="R74" s="958"/>
      <c r="S74" s="959"/>
      <c r="T74" s="959"/>
      <c r="U74" s="959"/>
      <c r="V74" s="959"/>
      <c r="W74" s="959"/>
      <c r="X74" s="959"/>
      <c r="Y74" s="960"/>
      <c r="Z74" s="958"/>
      <c r="AA74" s="959"/>
      <c r="AB74" s="959"/>
      <c r="AC74" s="959"/>
      <c r="AD74" s="959"/>
      <c r="AE74" s="959"/>
      <c r="AF74" s="959"/>
      <c r="AG74" s="959"/>
      <c r="AH74" s="959"/>
      <c r="AI74" s="960"/>
    </row>
    <row r="75" spans="1:35" s="110" customFormat="1" ht="10.5" customHeight="1">
      <c r="A75" s="965" t="s">
        <v>954</v>
      </c>
      <c r="B75" s="966"/>
      <c r="C75" s="966"/>
      <c r="D75" s="966"/>
      <c r="E75" s="966"/>
      <c r="F75" s="966"/>
      <c r="G75" s="966"/>
      <c r="H75" s="966"/>
      <c r="I75" s="966"/>
      <c r="J75" s="966"/>
      <c r="K75" s="966"/>
      <c r="L75" s="966"/>
      <c r="M75" s="966"/>
      <c r="N75" s="966"/>
      <c r="O75" s="966"/>
      <c r="P75" s="966"/>
      <c r="Q75" s="967"/>
      <c r="R75" s="968"/>
      <c r="S75" s="969"/>
      <c r="T75" s="969"/>
      <c r="U75" s="969"/>
      <c r="V75" s="969"/>
      <c r="W75" s="969"/>
      <c r="X75" s="969"/>
      <c r="Y75" s="969"/>
      <c r="Z75" s="969"/>
      <c r="AA75" s="969"/>
      <c r="AB75" s="969"/>
      <c r="AC75" s="969"/>
      <c r="AD75" s="969"/>
      <c r="AE75" s="969"/>
      <c r="AF75" s="969"/>
      <c r="AG75" s="969"/>
      <c r="AH75" s="969"/>
      <c r="AI75" s="970"/>
    </row>
    <row r="76" spans="1:35" s="496" customFormat="1" ht="15.9" customHeight="1">
      <c r="A76" s="886"/>
      <c r="B76" s="886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7"/>
      <c r="S76" s="887"/>
      <c r="T76" s="887"/>
      <c r="U76" s="887"/>
      <c r="V76" s="887"/>
      <c r="W76" s="887"/>
      <c r="X76" s="887"/>
      <c r="Y76" s="887"/>
      <c r="Z76" s="887"/>
      <c r="AA76" s="887"/>
      <c r="AB76" s="887"/>
      <c r="AC76" s="887"/>
      <c r="AD76" s="887"/>
      <c r="AE76" s="887"/>
      <c r="AF76" s="887"/>
      <c r="AG76" s="887"/>
      <c r="AH76" s="887"/>
      <c r="AI76" s="887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64" t="s">
        <v>652</v>
      </c>
      <c r="B78" s="964"/>
      <c r="C78" s="964"/>
      <c r="D78" s="964"/>
      <c r="E78" s="964"/>
      <c r="F78" s="964"/>
      <c r="G78" s="964"/>
      <c r="H78" s="964"/>
      <c r="I78" s="964"/>
      <c r="J78" s="964"/>
      <c r="K78" s="964"/>
      <c r="L78" s="964"/>
      <c r="M78" s="964"/>
      <c r="N78" s="964"/>
      <c r="O78" s="964"/>
      <c r="P78" s="964"/>
      <c r="Q78" s="964"/>
      <c r="R78" s="964"/>
      <c r="S78" s="964"/>
      <c r="T78" s="964"/>
      <c r="U78" s="964"/>
      <c r="V78" s="964"/>
      <c r="W78" s="964"/>
      <c r="X78" s="964"/>
      <c r="Y78" s="964"/>
      <c r="Z78" s="964"/>
      <c r="AA78" s="964"/>
      <c r="AB78" s="964"/>
      <c r="AC78" s="964"/>
      <c r="AD78" s="964"/>
      <c r="AE78" s="964"/>
      <c r="AF78" s="964"/>
      <c r="AG78" s="964"/>
      <c r="AH78" s="964"/>
      <c r="AI78" s="964"/>
    </row>
    <row r="79" spans="1:35" s="79" customFormat="1" ht="2.25" customHeight="1">
      <c r="A79" s="847"/>
      <c r="B79" s="798"/>
      <c r="C79" s="798"/>
      <c r="D79" s="798"/>
      <c r="E79" s="798"/>
      <c r="F79" s="798"/>
      <c r="G79" s="798"/>
      <c r="H79" s="798"/>
      <c r="I79" s="798"/>
      <c r="J79" s="798"/>
      <c r="K79" s="798"/>
      <c r="L79" s="798"/>
      <c r="M79" s="798"/>
      <c r="N79" s="798"/>
      <c r="O79" s="798"/>
      <c r="P79" s="798"/>
      <c r="Q79" s="798"/>
      <c r="R79" s="798"/>
      <c r="S79" s="798"/>
      <c r="T79" s="798"/>
      <c r="U79" s="798"/>
      <c r="V79" s="798"/>
      <c r="W79" s="798"/>
      <c r="X79" s="798"/>
      <c r="Y79" s="798"/>
      <c r="Z79" s="798"/>
      <c r="AA79" s="798"/>
      <c r="AB79" s="798"/>
      <c r="AC79" s="798"/>
      <c r="AD79" s="798"/>
      <c r="AE79" s="798"/>
      <c r="AF79" s="798"/>
      <c r="AG79" s="798"/>
      <c r="AH79" s="798"/>
      <c r="AI79" s="798"/>
    </row>
    <row r="80" spans="1:35" s="499" customFormat="1" ht="15" customHeight="1">
      <c r="A80" s="961" t="s">
        <v>5</v>
      </c>
      <c r="B80" s="961"/>
      <c r="C80" s="987" t="s">
        <v>141</v>
      </c>
      <c r="D80" s="987"/>
      <c r="E80" s="987"/>
      <c r="F80" s="987"/>
      <c r="G80" s="987"/>
      <c r="H80" s="987"/>
      <c r="I80" s="987"/>
      <c r="J80" s="987"/>
      <c r="K80" s="987"/>
      <c r="L80" s="987"/>
      <c r="M80" s="987" t="s">
        <v>120</v>
      </c>
      <c r="N80" s="987"/>
      <c r="O80" s="987"/>
      <c r="P80" s="987"/>
      <c r="Q80" s="987"/>
      <c r="R80" s="987"/>
      <c r="S80" s="987"/>
      <c r="T80" s="987"/>
      <c r="U80" s="987"/>
      <c r="V80" s="987"/>
      <c r="W80" s="987"/>
      <c r="X80" s="989" t="s">
        <v>121</v>
      </c>
      <c r="Y80" s="989"/>
      <c r="Z80" s="989"/>
      <c r="AA80" s="989"/>
      <c r="AB80" s="989"/>
      <c r="AC80" s="989"/>
      <c r="AD80" s="989"/>
      <c r="AE80" s="989"/>
      <c r="AF80" s="989"/>
      <c r="AG80" s="989"/>
      <c r="AH80" s="989"/>
      <c r="AI80" s="989"/>
    </row>
    <row r="81" spans="1:38" ht="15" customHeight="1">
      <c r="A81" s="963" t="s">
        <v>381</v>
      </c>
      <c r="B81" s="963"/>
      <c r="C81" s="988"/>
      <c r="D81" s="988"/>
      <c r="E81" s="988"/>
      <c r="F81" s="988"/>
      <c r="G81" s="988"/>
      <c r="H81" s="988"/>
      <c r="I81" s="988"/>
      <c r="J81" s="988"/>
      <c r="K81" s="988"/>
      <c r="L81" s="988"/>
      <c r="M81" s="988"/>
      <c r="N81" s="988"/>
      <c r="O81" s="988"/>
      <c r="P81" s="988"/>
      <c r="Q81" s="988"/>
      <c r="R81" s="988"/>
      <c r="S81" s="988"/>
      <c r="T81" s="988"/>
      <c r="U81" s="988"/>
      <c r="V81" s="988"/>
      <c r="W81" s="988"/>
      <c r="X81" s="988"/>
      <c r="Y81" s="988"/>
      <c r="Z81" s="988"/>
      <c r="AA81" s="988"/>
      <c r="AB81" s="988"/>
      <c r="AC81" s="988"/>
      <c r="AD81" s="988"/>
      <c r="AE81" s="988"/>
      <c r="AF81" s="988"/>
      <c r="AG81" s="988"/>
      <c r="AH81" s="988"/>
      <c r="AI81" s="988"/>
    </row>
    <row r="82" spans="1:38" ht="15" customHeight="1">
      <c r="A82" s="963" t="s">
        <v>382</v>
      </c>
      <c r="B82" s="963"/>
      <c r="C82" s="988"/>
      <c r="D82" s="988"/>
      <c r="E82" s="988"/>
      <c r="F82" s="988"/>
      <c r="G82" s="988"/>
      <c r="H82" s="988"/>
      <c r="I82" s="988"/>
      <c r="J82" s="988"/>
      <c r="K82" s="988"/>
      <c r="L82" s="988"/>
      <c r="M82" s="988"/>
      <c r="N82" s="988"/>
      <c r="O82" s="988"/>
      <c r="P82" s="988"/>
      <c r="Q82" s="988"/>
      <c r="R82" s="988"/>
      <c r="S82" s="988"/>
      <c r="T82" s="988"/>
      <c r="U82" s="988"/>
      <c r="V82" s="988"/>
      <c r="W82" s="988"/>
      <c r="X82" s="988"/>
      <c r="Y82" s="988"/>
      <c r="Z82" s="988"/>
      <c r="AA82" s="988"/>
      <c r="AB82" s="988"/>
      <c r="AC82" s="988"/>
      <c r="AD82" s="988"/>
      <c r="AE82" s="988"/>
      <c r="AF82" s="988"/>
      <c r="AG82" s="988"/>
      <c r="AH82" s="988"/>
      <c r="AI82" s="988"/>
    </row>
    <row r="83" spans="1:38" ht="15" customHeight="1">
      <c r="A83" s="963" t="s">
        <v>383</v>
      </c>
      <c r="B83" s="963"/>
      <c r="C83" s="988"/>
      <c r="D83" s="988"/>
      <c r="E83" s="988"/>
      <c r="F83" s="988"/>
      <c r="G83" s="988"/>
      <c r="H83" s="988"/>
      <c r="I83" s="988"/>
      <c r="J83" s="988"/>
      <c r="K83" s="988"/>
      <c r="L83" s="988"/>
      <c r="M83" s="988"/>
      <c r="N83" s="988"/>
      <c r="O83" s="988"/>
      <c r="P83" s="988"/>
      <c r="Q83" s="988"/>
      <c r="R83" s="988"/>
      <c r="S83" s="988"/>
      <c r="T83" s="988"/>
      <c r="U83" s="988"/>
      <c r="V83" s="988"/>
      <c r="W83" s="988"/>
      <c r="X83" s="988"/>
      <c r="Y83" s="988"/>
      <c r="Z83" s="988"/>
      <c r="AA83" s="988"/>
      <c r="AB83" s="988"/>
      <c r="AC83" s="988"/>
      <c r="AD83" s="988"/>
      <c r="AE83" s="988"/>
      <c r="AF83" s="988"/>
      <c r="AG83" s="988"/>
      <c r="AH83" s="988"/>
      <c r="AI83" s="988"/>
    </row>
    <row r="84" spans="1:38" s="450" customFormat="1" ht="15" customHeight="1">
      <c r="A84" s="963" t="s">
        <v>6</v>
      </c>
      <c r="B84" s="963"/>
      <c r="C84" s="988"/>
      <c r="D84" s="988"/>
      <c r="E84" s="988"/>
      <c r="F84" s="988"/>
      <c r="G84" s="988"/>
      <c r="H84" s="988"/>
      <c r="I84" s="988"/>
      <c r="J84" s="988"/>
      <c r="K84" s="988"/>
      <c r="L84" s="988"/>
      <c r="M84" s="988"/>
      <c r="N84" s="988"/>
      <c r="O84" s="988"/>
      <c r="P84" s="988"/>
      <c r="Q84" s="988"/>
      <c r="R84" s="988"/>
      <c r="S84" s="988"/>
      <c r="T84" s="988"/>
      <c r="U84" s="988"/>
      <c r="V84" s="988"/>
      <c r="W84" s="988"/>
      <c r="X84" s="988"/>
      <c r="Y84" s="988"/>
      <c r="Z84" s="988"/>
      <c r="AA84" s="988"/>
      <c r="AB84" s="988"/>
      <c r="AC84" s="988"/>
      <c r="AD84" s="988"/>
      <c r="AE84" s="988"/>
      <c r="AF84" s="988"/>
      <c r="AG84" s="988"/>
      <c r="AH84" s="988"/>
      <c r="AI84" s="988"/>
    </row>
    <row r="85" spans="1:38" s="450" customFormat="1" ht="15" customHeight="1">
      <c r="A85" s="757"/>
      <c r="B85" s="757"/>
      <c r="C85" s="758"/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758"/>
      <c r="U85" s="758"/>
      <c r="V85" s="758"/>
      <c r="W85" s="758"/>
      <c r="X85" s="758"/>
      <c r="Y85" s="758"/>
      <c r="Z85" s="758"/>
      <c r="AA85" s="758"/>
      <c r="AB85" s="758"/>
      <c r="AC85" s="758"/>
      <c r="AD85" s="758"/>
      <c r="AE85" s="758"/>
      <c r="AF85" s="758"/>
      <c r="AG85" s="758"/>
      <c r="AH85" s="758"/>
      <c r="AI85" s="758"/>
    </row>
    <row r="86" spans="1:38" ht="10.5" customHeight="1">
      <c r="A86" s="490"/>
      <c r="B86" s="490"/>
      <c r="C86" s="490"/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K86" s="526" t="s">
        <v>703</v>
      </c>
      <c r="AL86" s="518"/>
    </row>
    <row r="87" spans="1:38" s="79" customFormat="1" ht="15" customHeight="1">
      <c r="A87" s="990" t="s">
        <v>384</v>
      </c>
      <c r="B87" s="990"/>
      <c r="C87" s="990"/>
      <c r="D87" s="990"/>
      <c r="E87" s="990"/>
      <c r="F87" s="990"/>
      <c r="G87" s="990"/>
      <c r="H87" s="990"/>
      <c r="I87" s="990"/>
      <c r="J87" s="990"/>
      <c r="K87" s="990"/>
      <c r="L87" s="990"/>
      <c r="M87" s="990"/>
      <c r="N87" s="990"/>
      <c r="O87" s="990"/>
      <c r="P87" s="990"/>
      <c r="Q87" s="990"/>
      <c r="R87" s="990"/>
      <c r="S87" s="990"/>
      <c r="T87" s="990"/>
      <c r="U87" s="990"/>
      <c r="V87" s="990"/>
      <c r="W87" s="990"/>
      <c r="X87" s="990"/>
      <c r="Y87" s="990"/>
      <c r="Z87" s="990"/>
      <c r="AA87" s="990"/>
      <c r="AB87" s="990"/>
      <c r="AC87" s="990"/>
      <c r="AD87" s="990"/>
      <c r="AE87" s="990"/>
      <c r="AF87" s="990"/>
      <c r="AG87" s="990"/>
      <c r="AH87" s="990"/>
      <c r="AI87" s="990"/>
      <c r="AK87" s="535" t="s">
        <v>704</v>
      </c>
      <c r="AL87" s="518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K88" s="518"/>
      <c r="AL88" s="518"/>
    </row>
    <row r="89" spans="1:38" s="61" customFormat="1" ht="9.75" customHeight="1">
      <c r="A89" s="972" t="s">
        <v>385</v>
      </c>
      <c r="B89" s="973"/>
      <c r="C89" s="973"/>
      <c r="D89" s="973"/>
      <c r="E89" s="973"/>
      <c r="F89" s="973"/>
      <c r="G89" s="973"/>
      <c r="H89" s="973"/>
      <c r="I89" s="973"/>
      <c r="J89" s="973"/>
      <c r="K89" s="973"/>
      <c r="L89" s="973"/>
      <c r="M89" s="972" t="s">
        <v>386</v>
      </c>
      <c r="N89" s="973"/>
      <c r="O89" s="973"/>
      <c r="P89" s="973"/>
      <c r="Q89" s="973"/>
      <c r="R89" s="973"/>
      <c r="S89" s="973"/>
      <c r="T89" s="973"/>
      <c r="U89" s="973"/>
      <c r="V89" s="973"/>
      <c r="W89" s="973"/>
      <c r="X89" s="974" t="s">
        <v>856</v>
      </c>
      <c r="Y89" s="975"/>
      <c r="Z89" s="975"/>
      <c r="AA89" s="975"/>
      <c r="AB89" s="975"/>
      <c r="AC89" s="975"/>
      <c r="AD89" s="975"/>
      <c r="AE89" s="975"/>
      <c r="AF89" s="975"/>
      <c r="AG89" s="975"/>
      <c r="AH89" s="975"/>
      <c r="AI89" s="976"/>
      <c r="AK89" s="518"/>
      <c r="AL89" s="518"/>
    </row>
    <row r="90" spans="1:38" s="282" customFormat="1" ht="15.9" customHeight="1">
      <c r="A90" s="977"/>
      <c r="B90" s="978"/>
      <c r="C90" s="978"/>
      <c r="D90" s="978"/>
      <c r="E90" s="978"/>
      <c r="F90" s="978"/>
      <c r="G90" s="978"/>
      <c r="H90" s="978"/>
      <c r="I90" s="978"/>
      <c r="J90" s="978"/>
      <c r="K90" s="978"/>
      <c r="L90" s="978"/>
      <c r="M90" s="977"/>
      <c r="N90" s="978"/>
      <c r="O90" s="978"/>
      <c r="P90" s="978"/>
      <c r="Q90" s="978"/>
      <c r="R90" s="978"/>
      <c r="S90" s="978"/>
      <c r="T90" s="978"/>
      <c r="U90" s="978"/>
      <c r="V90" s="978"/>
      <c r="W90" s="979"/>
      <c r="X90" s="980"/>
      <c r="Y90" s="978"/>
      <c r="Z90" s="978"/>
      <c r="AA90" s="978"/>
      <c r="AB90" s="978"/>
      <c r="AC90" s="978"/>
      <c r="AD90" s="978"/>
      <c r="AE90" s="978"/>
      <c r="AF90" s="978"/>
      <c r="AG90" s="978"/>
      <c r="AH90" s="978"/>
      <c r="AI90" s="979"/>
      <c r="AK90" s="518"/>
      <c r="AL90" s="518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91" t="s">
        <v>914</v>
      </c>
      <c r="B92" s="991"/>
      <c r="C92" s="991"/>
      <c r="D92" s="991"/>
      <c r="E92" s="991"/>
      <c r="F92" s="991"/>
      <c r="G92" s="991"/>
      <c r="H92" s="991"/>
      <c r="I92" s="991"/>
      <c r="J92" s="991"/>
      <c r="K92" s="991"/>
      <c r="L92" s="991"/>
      <c r="M92" s="991"/>
      <c r="N92" s="991"/>
      <c r="O92" s="991"/>
      <c r="P92" s="991"/>
      <c r="Q92" s="991"/>
      <c r="R92" s="991"/>
      <c r="S92" s="991"/>
      <c r="T92" s="991"/>
      <c r="U92" s="991"/>
      <c r="V92" s="991"/>
      <c r="W92" s="991"/>
      <c r="X92" s="991"/>
      <c r="Y92" s="991"/>
      <c r="Z92" s="991"/>
      <c r="AA92" s="991"/>
      <c r="AB92" s="991"/>
      <c r="AC92" s="991"/>
      <c r="AD92" s="991"/>
      <c r="AE92" s="991"/>
      <c r="AF92" s="991"/>
      <c r="AG92" s="991"/>
      <c r="AH92" s="991"/>
      <c r="AI92" s="991"/>
    </row>
    <row r="93" spans="1:38" ht="2.25" customHeight="1">
      <c r="A93" s="992"/>
      <c r="B93" s="991"/>
      <c r="C93" s="991"/>
      <c r="D93" s="991"/>
      <c r="E93" s="991"/>
      <c r="F93" s="991"/>
      <c r="G93" s="991"/>
      <c r="H93" s="991"/>
      <c r="I93" s="991"/>
      <c r="J93" s="991"/>
      <c r="K93" s="991"/>
      <c r="L93" s="991"/>
      <c r="M93" s="991"/>
      <c r="N93" s="991"/>
      <c r="O93" s="991"/>
      <c r="P93" s="991"/>
      <c r="Q93" s="991"/>
      <c r="R93" s="991"/>
      <c r="S93" s="991"/>
      <c r="T93" s="991"/>
      <c r="U93" s="991"/>
      <c r="V93" s="991"/>
      <c r="W93" s="991"/>
      <c r="X93" s="991"/>
      <c r="Y93" s="991"/>
      <c r="Z93" s="991"/>
      <c r="AA93" s="991"/>
      <c r="AB93" s="991"/>
      <c r="AC93" s="991"/>
      <c r="AD93" s="991"/>
      <c r="AE93" s="991"/>
      <c r="AF93" s="991"/>
      <c r="AG93" s="991"/>
      <c r="AH93" s="991"/>
      <c r="AI93" s="991"/>
    </row>
    <row r="94" spans="1:38" s="110" customFormat="1" ht="9" customHeight="1">
      <c r="A94" s="890" t="s">
        <v>213</v>
      </c>
      <c r="B94" s="890"/>
      <c r="C94" s="890"/>
      <c r="D94" s="890"/>
      <c r="E94" s="890"/>
      <c r="F94" s="890"/>
      <c r="G94" s="890"/>
      <c r="H94" s="890"/>
      <c r="I94" s="890"/>
      <c r="J94" s="890"/>
      <c r="K94" s="890"/>
      <c r="L94" s="890"/>
      <c r="M94" s="890"/>
      <c r="N94" s="890" t="s">
        <v>214</v>
      </c>
      <c r="O94" s="890"/>
      <c r="P94" s="890"/>
      <c r="Q94" s="890"/>
      <c r="R94" s="890"/>
      <c r="S94" s="890"/>
      <c r="T94" s="890"/>
      <c r="U94" s="890"/>
      <c r="V94" s="890"/>
      <c r="W94" s="890"/>
      <c r="X94" s="890"/>
      <c r="Y94" s="890"/>
      <c r="Z94" s="890" t="s">
        <v>985</v>
      </c>
      <c r="AA94" s="890"/>
      <c r="AB94" s="890"/>
      <c r="AC94" s="890"/>
      <c r="AD94" s="890"/>
      <c r="AE94" s="890"/>
      <c r="AF94" s="890"/>
      <c r="AG94" s="890"/>
      <c r="AH94" s="890"/>
      <c r="AI94" s="890"/>
    </row>
    <row r="95" spans="1:38" s="498" customFormat="1" ht="15.9" customHeight="1">
      <c r="A95" s="886"/>
      <c r="B95" s="886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6"/>
      <c r="T95" s="886"/>
      <c r="U95" s="886"/>
      <c r="V95" s="886"/>
      <c r="W95" s="886"/>
      <c r="X95" s="886"/>
      <c r="Y95" s="886"/>
      <c r="Z95" s="971"/>
      <c r="AA95" s="971"/>
      <c r="AB95" s="971"/>
      <c r="AC95" s="971"/>
      <c r="AD95" s="971"/>
      <c r="AE95" s="971"/>
      <c r="AF95" s="971"/>
      <c r="AG95" s="971"/>
      <c r="AH95" s="971"/>
      <c r="AI95" s="971"/>
    </row>
    <row r="96" spans="1:38" s="110" customFormat="1" ht="9" customHeight="1">
      <c r="A96" s="890" t="s">
        <v>986</v>
      </c>
      <c r="B96" s="890"/>
      <c r="C96" s="890"/>
      <c r="D96" s="890"/>
      <c r="E96" s="890"/>
      <c r="F96" s="890"/>
      <c r="G96" s="890"/>
      <c r="H96" s="890"/>
      <c r="I96" s="890"/>
      <c r="J96" s="890"/>
      <c r="K96" s="890"/>
      <c r="L96" s="890"/>
      <c r="M96" s="890"/>
      <c r="N96" s="890"/>
      <c r="O96" s="890"/>
      <c r="P96" s="890"/>
      <c r="Q96" s="890"/>
      <c r="R96" s="890"/>
      <c r="S96" s="890"/>
      <c r="T96" s="890"/>
      <c r="U96" s="890"/>
      <c r="V96" s="890"/>
      <c r="W96" s="890"/>
      <c r="X96" s="890"/>
      <c r="Y96" s="890"/>
      <c r="Z96" s="890"/>
      <c r="AA96" s="890"/>
      <c r="AB96" s="890"/>
      <c r="AC96" s="890"/>
      <c r="AD96" s="890"/>
      <c r="AE96" s="890"/>
      <c r="AF96" s="890"/>
      <c r="AG96" s="890"/>
      <c r="AH96" s="890"/>
      <c r="AI96" s="890"/>
    </row>
    <row r="97" spans="1:35" s="498" customFormat="1" ht="15.9" customHeight="1">
      <c r="A97" s="971"/>
      <c r="B97" s="971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886"/>
      <c r="O97" s="886"/>
      <c r="P97" s="886"/>
      <c r="Q97" s="886"/>
      <c r="R97" s="886"/>
      <c r="S97" s="886"/>
      <c r="T97" s="886"/>
      <c r="U97" s="886"/>
      <c r="V97" s="886"/>
      <c r="W97" s="886"/>
      <c r="X97" s="886"/>
      <c r="Y97" s="886"/>
      <c r="Z97" s="886"/>
      <c r="AA97" s="886"/>
      <c r="AB97" s="886"/>
      <c r="AC97" s="886"/>
      <c r="AD97" s="886"/>
      <c r="AE97" s="886"/>
      <c r="AF97" s="886"/>
      <c r="AG97" s="886"/>
      <c r="AH97" s="886"/>
      <c r="AI97" s="886"/>
    </row>
    <row r="98" spans="1:35" s="498" customFormat="1" ht="15.9" customHeight="1">
      <c r="A98" s="981" t="s">
        <v>961</v>
      </c>
      <c r="B98" s="982"/>
      <c r="C98" s="982"/>
      <c r="D98" s="982"/>
      <c r="E98" s="982"/>
      <c r="F98" s="982"/>
      <c r="G98" s="982"/>
      <c r="H98" s="982"/>
      <c r="I98" s="982"/>
      <c r="J98" s="982"/>
      <c r="K98" s="982"/>
      <c r="L98" s="982"/>
      <c r="M98" s="982"/>
      <c r="N98" s="982"/>
      <c r="O98" s="982"/>
      <c r="P98" s="982"/>
      <c r="Q98" s="982"/>
      <c r="R98" s="982"/>
      <c r="S98" s="982"/>
      <c r="T98" s="982"/>
      <c r="U98" s="982"/>
      <c r="V98" s="982"/>
      <c r="W98" s="982"/>
      <c r="X98" s="982"/>
      <c r="Y98" s="982"/>
      <c r="Z98" s="982"/>
      <c r="AA98" s="982"/>
      <c r="AB98" s="982"/>
      <c r="AC98" s="982"/>
      <c r="AD98" s="892" t="s">
        <v>13</v>
      </c>
      <c r="AE98" s="983"/>
      <c r="AF98" s="983"/>
      <c r="AG98" s="983"/>
      <c r="AH98" s="983"/>
      <c r="AI98" s="984"/>
    </row>
    <row r="99" spans="1:35" s="111" customFormat="1" ht="13.95" customHeight="1">
      <c r="A99" s="962" t="s">
        <v>751</v>
      </c>
      <c r="B99" s="962"/>
      <c r="C99" s="962"/>
      <c r="D99" s="962"/>
      <c r="E99" s="962"/>
      <c r="F99" s="962"/>
      <c r="G99" s="962"/>
      <c r="H99" s="962"/>
      <c r="I99" s="962"/>
      <c r="J99" s="962"/>
      <c r="K99" s="962"/>
      <c r="L99" s="962"/>
      <c r="M99" s="962"/>
      <c r="N99" s="962"/>
      <c r="O99" s="962"/>
      <c r="P99" s="962"/>
      <c r="Q99" s="962"/>
      <c r="R99" s="962"/>
      <c r="S99" s="962"/>
      <c r="T99" s="962"/>
      <c r="U99" s="962"/>
      <c r="V99" s="962"/>
      <c r="W99" s="962"/>
      <c r="X99" s="962"/>
      <c r="Y99" s="962"/>
      <c r="Z99" s="962"/>
      <c r="AA99" s="962"/>
      <c r="AB99" s="962"/>
      <c r="AC99" s="962"/>
      <c r="AD99" s="962"/>
      <c r="AE99" s="962"/>
      <c r="AF99" s="962"/>
      <c r="AG99" s="962"/>
      <c r="AH99" s="962"/>
      <c r="AI99" s="962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393</v>
      </c>
    </row>
    <row r="109" spans="1:35" hidden="1">
      <c r="C109" s="120" t="s">
        <v>124</v>
      </c>
      <c r="V109" s="80" t="s">
        <v>394</v>
      </c>
    </row>
    <row r="110" spans="1:35" hidden="1">
      <c r="C110" s="439" t="s">
        <v>125</v>
      </c>
      <c r="V110" s="80" t="s">
        <v>693</v>
      </c>
    </row>
    <row r="111" spans="1:35" hidden="1">
      <c r="C111" s="439" t="s">
        <v>126</v>
      </c>
      <c r="V111" s="119" t="s">
        <v>86</v>
      </c>
    </row>
    <row r="112" spans="1:35" hidden="1">
      <c r="C112" s="439" t="s">
        <v>127</v>
      </c>
      <c r="V112" s="80" t="s">
        <v>459</v>
      </c>
    </row>
    <row r="113" spans="3:22" hidden="1">
      <c r="C113" s="439"/>
      <c r="V113" s="80" t="s">
        <v>396</v>
      </c>
    </row>
    <row r="114" spans="3:22" hidden="1">
      <c r="C114" s="439"/>
      <c r="V114" s="80" t="s">
        <v>395</v>
      </c>
    </row>
    <row r="115" spans="3:22" hidden="1">
      <c r="C115" s="439"/>
      <c r="V115" s="80" t="s">
        <v>397</v>
      </c>
    </row>
    <row r="116" spans="3:22" hidden="1">
      <c r="C116" s="439"/>
      <c r="V116" s="80" t="s">
        <v>398</v>
      </c>
    </row>
    <row r="117" spans="3:22" hidden="1">
      <c r="C117" s="439"/>
      <c r="V117" s="80" t="s">
        <v>399</v>
      </c>
    </row>
    <row r="118" spans="3:22" hidden="1">
      <c r="C118" s="439"/>
      <c r="V118" s="80" t="s">
        <v>400</v>
      </c>
    </row>
    <row r="119" spans="3:22" hidden="1">
      <c r="C119" s="439"/>
      <c r="V119" s="80" t="s">
        <v>401</v>
      </c>
    </row>
    <row r="120" spans="3:22" hidden="1">
      <c r="C120" s="439"/>
      <c r="V120" s="80" t="s">
        <v>402</v>
      </c>
    </row>
    <row r="121" spans="3:22" hidden="1">
      <c r="C121" s="439"/>
      <c r="V121" s="80" t="s">
        <v>403</v>
      </c>
    </row>
    <row r="122" spans="3:22" hidden="1">
      <c r="C122" s="439"/>
    </row>
    <row r="123" spans="3:22" hidden="1">
      <c r="C123" s="439"/>
      <c r="V123" s="119" t="s">
        <v>86</v>
      </c>
    </row>
    <row r="124" spans="3:22" hidden="1">
      <c r="C124" s="439" t="s">
        <v>128</v>
      </c>
      <c r="V124" s="80" t="s">
        <v>388</v>
      </c>
    </row>
    <row r="125" spans="3:22" hidden="1">
      <c r="C125" s="439" t="s">
        <v>129</v>
      </c>
      <c r="V125" s="80" t="s">
        <v>389</v>
      </c>
    </row>
    <row r="126" spans="3:22" hidden="1">
      <c r="C126" s="439" t="s">
        <v>130</v>
      </c>
      <c r="V126" s="80" t="s">
        <v>390</v>
      </c>
    </row>
    <row r="127" spans="3:22" hidden="1">
      <c r="C127" s="439" t="s">
        <v>131</v>
      </c>
      <c r="V127" s="80" t="s">
        <v>391</v>
      </c>
    </row>
    <row r="128" spans="3:22" hidden="1">
      <c r="V128" s="80" t="s">
        <v>392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404</v>
      </c>
    </row>
    <row r="139" spans="3:22" hidden="1">
      <c r="V139" s="80" t="s">
        <v>405</v>
      </c>
    </row>
    <row r="140" spans="3:22" hidden="1">
      <c r="C140" s="119" t="s">
        <v>86</v>
      </c>
      <c r="V140" s="80" t="s">
        <v>406</v>
      </c>
    </row>
    <row r="141" spans="3:22" hidden="1">
      <c r="C141" s="119" t="s">
        <v>19</v>
      </c>
      <c r="V141" s="80" t="s">
        <v>407</v>
      </c>
    </row>
    <row r="142" spans="3:22" hidden="1">
      <c r="C142" s="80" t="s">
        <v>18</v>
      </c>
      <c r="V142" s="80" t="s">
        <v>408</v>
      </c>
    </row>
    <row r="143" spans="3:22" hidden="1">
      <c r="C143" s="79" t="s">
        <v>20</v>
      </c>
      <c r="V143" s="80" t="s">
        <v>409</v>
      </c>
    </row>
    <row r="144" spans="3:22" hidden="1">
      <c r="C144" s="80" t="s">
        <v>21</v>
      </c>
      <c r="V144" s="80" t="s">
        <v>410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413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" customHeight="1"/>
  </sheetData>
  <sheetProtection algorithmName="SHA-512" hashValue="X7M2VQRZEP1IrKDruwmOCi9RGGQGRgA4p2dG4hik6vjzwffUj6Kk7ADCYUPe9jblbt5hU8Lk2mnT8evMDPmBeQ==" saltValue="z90udUihyo9FvcpBDzGyhw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2"/>
  <sheetViews>
    <sheetView showGridLines="0" view="pageBreakPreview" topLeftCell="A14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33203125" style="306" customWidth="1"/>
    <col min="2" max="2" width="2.44140625" style="306" customWidth="1"/>
    <col min="3" max="20" width="3" style="306" customWidth="1"/>
    <col min="21" max="22" width="2.5546875" style="306" customWidth="1"/>
    <col min="23" max="23" width="2.44140625" style="306" customWidth="1"/>
    <col min="24" max="24" width="2.33203125" style="306" customWidth="1"/>
    <col min="25" max="25" width="2.109375" style="306" customWidth="1"/>
    <col min="26" max="26" width="2.6640625" style="306" customWidth="1"/>
    <col min="27" max="27" width="2.5546875" style="306" customWidth="1"/>
    <col min="28" max="28" width="2.44140625" style="306" customWidth="1"/>
    <col min="29" max="29" width="2.33203125" style="306" customWidth="1"/>
    <col min="30" max="30" width="2.44140625" style="306" customWidth="1"/>
    <col min="31" max="31" width="3" style="306" customWidth="1"/>
    <col min="32" max="32" width="3.109375" style="306" customWidth="1"/>
    <col min="33" max="33" width="3.5546875" style="306" customWidth="1"/>
    <col min="34" max="34" width="2.109375" style="306" customWidth="1"/>
    <col min="35" max="35" width="2.88671875" style="306" customWidth="1"/>
    <col min="36" max="36" width="3.5546875" style="306" customWidth="1"/>
    <col min="37" max="37" width="2.88671875" style="306" customWidth="1"/>
    <col min="38" max="38" width="3.33203125" style="306" customWidth="1"/>
    <col min="39" max="39" width="8.6640625" style="306" customWidth="1"/>
    <col min="40" max="16384" width="9.109375" style="306"/>
  </cols>
  <sheetData>
    <row r="1" spans="1:38" ht="6.75" customHeight="1">
      <c r="A1" s="307"/>
      <c r="B1" s="308"/>
      <c r="C1" s="1756"/>
      <c r="D1" s="1756"/>
      <c r="E1" s="1756"/>
      <c r="F1" s="1756"/>
      <c r="G1" s="1756"/>
      <c r="H1" s="1756"/>
      <c r="I1" s="1756"/>
      <c r="J1" s="1756"/>
      <c r="K1" s="1756"/>
      <c r="L1" s="1756"/>
      <c r="M1" s="1756"/>
      <c r="N1" s="1756"/>
      <c r="O1" s="1756"/>
      <c r="P1" s="1756"/>
      <c r="Q1" s="1756"/>
      <c r="R1" s="1756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1757"/>
      <c r="AH1" s="1757"/>
      <c r="AI1" s="1757"/>
      <c r="AJ1" s="1757"/>
      <c r="AK1" s="1757"/>
      <c r="AL1" s="309"/>
    </row>
    <row r="2" spans="1:38" ht="15.9" customHeight="1">
      <c r="A2" s="310"/>
      <c r="B2" s="375"/>
      <c r="C2" s="1755"/>
      <c r="D2" s="1755"/>
      <c r="E2" s="1755"/>
      <c r="F2" s="1755"/>
      <c r="G2" s="1755"/>
      <c r="H2" s="1755"/>
      <c r="I2" s="1755"/>
      <c r="J2" s="1755"/>
      <c r="K2" s="1755"/>
      <c r="L2" s="1755"/>
      <c r="M2" s="1755"/>
      <c r="N2" s="1755"/>
      <c r="O2" s="1755"/>
      <c r="P2" s="1755"/>
      <c r="Q2" s="1755"/>
      <c r="R2" s="1755"/>
      <c r="S2" s="375"/>
      <c r="T2" s="375"/>
      <c r="U2" s="375"/>
      <c r="V2" s="375"/>
      <c r="W2" s="375"/>
      <c r="X2" s="375"/>
      <c r="Y2" s="375"/>
      <c r="Z2" s="371"/>
      <c r="AA2" s="371"/>
      <c r="AB2" s="371"/>
      <c r="AC2" s="312"/>
      <c r="AD2" s="312"/>
      <c r="AE2" s="312"/>
      <c r="AF2" s="312"/>
      <c r="AG2" s="1758" t="s">
        <v>436</v>
      </c>
      <c r="AH2" s="1759"/>
      <c r="AI2" s="1759"/>
      <c r="AJ2" s="1759"/>
      <c r="AK2" s="1760"/>
      <c r="AL2" s="313"/>
    </row>
    <row r="3" spans="1:38" ht="29.25" customHeight="1">
      <c r="A3" s="1780" t="s">
        <v>834</v>
      </c>
      <c r="B3" s="1781"/>
      <c r="C3" s="1781"/>
      <c r="D3" s="1781"/>
      <c r="E3" s="1781"/>
      <c r="F3" s="1781"/>
      <c r="G3" s="1781"/>
      <c r="H3" s="1781"/>
      <c r="I3" s="1781"/>
      <c r="J3" s="1781"/>
      <c r="K3" s="1781"/>
      <c r="L3" s="1781"/>
      <c r="M3" s="1781"/>
      <c r="N3" s="1781"/>
      <c r="O3" s="1781"/>
      <c r="P3" s="1781"/>
      <c r="Q3" s="1781"/>
      <c r="R3" s="1781"/>
      <c r="S3" s="1781"/>
      <c r="T3" s="1781"/>
      <c r="U3" s="1781"/>
      <c r="V3" s="1781"/>
      <c r="W3" s="1781"/>
      <c r="X3" s="1781"/>
      <c r="Y3" s="1781"/>
      <c r="Z3" s="1781"/>
      <c r="AA3" s="1781"/>
      <c r="AB3" s="1781"/>
      <c r="AC3" s="1781"/>
      <c r="AD3" s="1781"/>
      <c r="AE3" s="1781"/>
      <c r="AF3" s="1781"/>
      <c r="AG3" s="1781"/>
      <c r="AH3" s="1781"/>
      <c r="AI3" s="1781"/>
      <c r="AJ3" s="1781"/>
      <c r="AK3" s="1781"/>
      <c r="AL3" s="1782"/>
    </row>
    <row r="4" spans="1:38" ht="7.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6"/>
      <c r="AH4" s="316"/>
      <c r="AI4" s="316"/>
      <c r="AJ4" s="316"/>
      <c r="AK4" s="316"/>
      <c r="AL4" s="317"/>
    </row>
    <row r="5" spans="1:38" ht="10.5" customHeight="1">
      <c r="A5" s="310"/>
      <c r="B5" s="375"/>
      <c r="C5" s="1761"/>
      <c r="D5" s="1762"/>
      <c r="E5" s="1762"/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P5" s="1762"/>
      <c r="Q5" s="1762"/>
      <c r="R5" s="1763"/>
      <c r="S5" s="318"/>
      <c r="T5" s="318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18"/>
      <c r="AH5" s="1770"/>
      <c r="AI5" s="1770"/>
      <c r="AJ5" s="1770"/>
      <c r="AK5" s="318"/>
      <c r="AL5" s="319"/>
    </row>
    <row r="6" spans="1:38" ht="12">
      <c r="A6" s="310"/>
      <c r="B6" s="376"/>
      <c r="C6" s="1764"/>
      <c r="D6" s="1765"/>
      <c r="E6" s="1765"/>
      <c r="F6" s="1765"/>
      <c r="G6" s="1765"/>
      <c r="H6" s="1765"/>
      <c r="I6" s="1765"/>
      <c r="J6" s="1765"/>
      <c r="K6" s="1765"/>
      <c r="L6" s="1765"/>
      <c r="M6" s="1765"/>
      <c r="N6" s="1765"/>
      <c r="O6" s="1765"/>
      <c r="P6" s="1765"/>
      <c r="Q6" s="1765"/>
      <c r="R6" s="1766"/>
      <c r="S6" s="318"/>
      <c r="T6" s="318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1770"/>
      <c r="AI6" s="1770"/>
      <c r="AJ6" s="1770"/>
      <c r="AK6" s="375"/>
      <c r="AL6" s="319"/>
    </row>
    <row r="7" spans="1:38" ht="12">
      <c r="A7" s="310"/>
      <c r="B7" s="318"/>
      <c r="C7" s="1764"/>
      <c r="D7" s="1765"/>
      <c r="E7" s="1765"/>
      <c r="F7" s="1765"/>
      <c r="G7" s="1765"/>
      <c r="H7" s="1765"/>
      <c r="I7" s="1765"/>
      <c r="J7" s="1765"/>
      <c r="K7" s="1765"/>
      <c r="L7" s="1765"/>
      <c r="M7" s="1765"/>
      <c r="N7" s="1765"/>
      <c r="O7" s="1765"/>
      <c r="P7" s="1765"/>
      <c r="Q7" s="1765"/>
      <c r="R7" s="1766"/>
      <c r="S7" s="318"/>
      <c r="T7" s="318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75"/>
      <c r="AL7" s="319"/>
    </row>
    <row r="8" spans="1:38" ht="12">
      <c r="A8" s="310"/>
      <c r="B8" s="318"/>
      <c r="C8" s="1764"/>
      <c r="D8" s="1765"/>
      <c r="E8" s="1765"/>
      <c r="F8" s="1765"/>
      <c r="G8" s="1765"/>
      <c r="H8" s="1765"/>
      <c r="I8" s="1765"/>
      <c r="J8" s="1765"/>
      <c r="K8" s="1765"/>
      <c r="L8" s="1765"/>
      <c r="M8" s="1765"/>
      <c r="N8" s="1765"/>
      <c r="O8" s="1765"/>
      <c r="P8" s="1765"/>
      <c r="Q8" s="1765"/>
      <c r="R8" s="1766"/>
      <c r="S8" s="318"/>
      <c r="T8" s="318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75"/>
      <c r="AL8" s="319"/>
    </row>
    <row r="9" spans="1:38" ht="15" customHeight="1">
      <c r="A9" s="310"/>
      <c r="B9" s="375"/>
      <c r="C9" s="1764"/>
      <c r="D9" s="1765"/>
      <c r="E9" s="1765"/>
      <c r="F9" s="1765"/>
      <c r="G9" s="1765"/>
      <c r="H9" s="1765"/>
      <c r="I9" s="1765"/>
      <c r="J9" s="1765"/>
      <c r="K9" s="1765"/>
      <c r="L9" s="1765"/>
      <c r="M9" s="1765"/>
      <c r="N9" s="1765"/>
      <c r="O9" s="1765"/>
      <c r="P9" s="1765"/>
      <c r="Q9" s="1765"/>
      <c r="R9" s="1766"/>
      <c r="S9" s="318"/>
      <c r="T9" s="318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75"/>
      <c r="AL9" s="319"/>
    </row>
    <row r="10" spans="1:38" ht="8.25" customHeight="1">
      <c r="A10" s="310"/>
      <c r="B10" s="375"/>
      <c r="C10" s="1767"/>
      <c r="D10" s="1768"/>
      <c r="E10" s="1768"/>
      <c r="F10" s="1768"/>
      <c r="G10" s="1768"/>
      <c r="H10" s="1768"/>
      <c r="I10" s="1768"/>
      <c r="J10" s="1768"/>
      <c r="K10" s="1768"/>
      <c r="L10" s="1768"/>
      <c r="M10" s="1768"/>
      <c r="N10" s="1768"/>
      <c r="O10" s="1768"/>
      <c r="P10" s="1768"/>
      <c r="Q10" s="1768"/>
      <c r="R10" s="1769"/>
      <c r="S10" s="318"/>
      <c r="T10" s="318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19"/>
    </row>
    <row r="11" spans="1:38" ht="48" customHeight="1">
      <c r="A11" s="310"/>
      <c r="B11" s="375"/>
      <c r="C11" s="1771" t="s">
        <v>889</v>
      </c>
      <c r="D11" s="1771"/>
      <c r="E11" s="1771"/>
      <c r="F11" s="1771"/>
      <c r="G11" s="1771"/>
      <c r="H11" s="1771"/>
      <c r="I11" s="1771"/>
      <c r="J11" s="1771"/>
      <c r="K11" s="1771"/>
      <c r="L11" s="1771"/>
      <c r="M11" s="1771"/>
      <c r="N11" s="1771"/>
      <c r="O11" s="1771"/>
      <c r="P11" s="1771"/>
      <c r="Q11" s="1771"/>
      <c r="R11" s="1771"/>
      <c r="S11" s="322"/>
      <c r="T11" s="322"/>
      <c r="U11" s="375"/>
      <c r="V11" s="375"/>
      <c r="W11" s="375"/>
      <c r="X11" s="375"/>
      <c r="Y11" s="375"/>
      <c r="Z11" s="375"/>
      <c r="AA11" s="1739"/>
      <c r="AB11" s="1772"/>
      <c r="AC11" s="1772"/>
      <c r="AD11" s="1772"/>
      <c r="AE11" s="1772"/>
      <c r="AF11" s="1772"/>
      <c r="AG11" s="1772"/>
      <c r="AH11" s="1772"/>
      <c r="AI11" s="1772"/>
      <c r="AJ11" s="1772"/>
      <c r="AK11" s="1772"/>
      <c r="AL11" s="319"/>
    </row>
    <row r="12" spans="1:38" ht="12.75" customHeight="1">
      <c r="A12" s="310"/>
      <c r="B12" s="375"/>
      <c r="C12" s="375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75"/>
      <c r="S12" s="375"/>
      <c r="T12" s="375"/>
      <c r="U12" s="375"/>
      <c r="V12" s="375"/>
      <c r="W12" s="375"/>
      <c r="X12" s="375"/>
      <c r="Y12" s="375"/>
      <c r="Z12" s="375"/>
      <c r="AA12" s="1772"/>
      <c r="AB12" s="1772"/>
      <c r="AC12" s="1772"/>
      <c r="AD12" s="1772"/>
      <c r="AE12" s="1772"/>
      <c r="AF12" s="1772"/>
      <c r="AG12" s="1772"/>
      <c r="AH12" s="1772"/>
      <c r="AI12" s="1772"/>
      <c r="AJ12" s="1772"/>
      <c r="AK12" s="1772"/>
      <c r="AL12" s="319"/>
    </row>
    <row r="13" spans="1:38" ht="8.25" customHeight="1">
      <c r="A13" s="310"/>
      <c r="B13" s="375"/>
      <c r="C13" s="375"/>
      <c r="D13" s="375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18"/>
      <c r="R13" s="318"/>
      <c r="S13" s="318"/>
      <c r="T13" s="318"/>
      <c r="U13" s="318"/>
      <c r="V13" s="318"/>
      <c r="W13" s="375"/>
      <c r="X13" s="375"/>
      <c r="Y13" s="375"/>
      <c r="Z13" s="375"/>
      <c r="AA13" s="1772"/>
      <c r="AB13" s="1772"/>
      <c r="AC13" s="1772"/>
      <c r="AD13" s="1772"/>
      <c r="AE13" s="1772"/>
      <c r="AF13" s="1772"/>
      <c r="AG13" s="1772"/>
      <c r="AH13" s="1772"/>
      <c r="AI13" s="1772"/>
      <c r="AJ13" s="1772"/>
      <c r="AK13" s="1772"/>
      <c r="AL13" s="319"/>
    </row>
    <row r="14" spans="1:38" ht="20.25" customHeight="1">
      <c r="A14" s="310"/>
      <c r="B14" s="375"/>
      <c r="C14" s="324"/>
      <c r="D14" s="1773" t="s">
        <v>674</v>
      </c>
      <c r="E14" s="1773"/>
      <c r="F14" s="1773"/>
      <c r="G14" s="1773"/>
      <c r="H14" s="1773"/>
      <c r="I14" s="1773"/>
      <c r="J14" s="1773"/>
      <c r="K14" s="1773"/>
      <c r="L14" s="1773"/>
      <c r="M14" s="1773"/>
      <c r="N14" s="1773"/>
      <c r="O14" s="1773"/>
      <c r="P14" s="1773"/>
      <c r="Q14" s="1773"/>
      <c r="R14" s="1773"/>
      <c r="S14" s="1773"/>
      <c r="T14" s="1773"/>
      <c r="U14" s="1773"/>
      <c r="V14" s="1773"/>
      <c r="W14" s="1773"/>
      <c r="X14" s="1773"/>
      <c r="Y14" s="1773"/>
      <c r="Z14" s="1773"/>
      <c r="AA14" s="1773"/>
      <c r="AB14" s="1773"/>
      <c r="AC14" s="1773"/>
      <c r="AD14" s="1773"/>
      <c r="AE14" s="1773"/>
      <c r="AF14" s="1773"/>
      <c r="AG14" s="1773"/>
      <c r="AH14" s="1773"/>
      <c r="AI14" s="1773"/>
      <c r="AJ14" s="1773"/>
      <c r="AK14" s="1773"/>
      <c r="AL14" s="319"/>
    </row>
    <row r="15" spans="1:38" ht="21" customHeight="1">
      <c r="A15" s="310"/>
      <c r="B15" s="375"/>
      <c r="C15" s="321"/>
      <c r="D15" s="1773"/>
      <c r="E15" s="1773"/>
      <c r="F15" s="1773"/>
      <c r="G15" s="1773"/>
      <c r="H15" s="1773"/>
      <c r="I15" s="1773"/>
      <c r="J15" s="1773"/>
      <c r="K15" s="1773"/>
      <c r="L15" s="1773"/>
      <c r="M15" s="1773"/>
      <c r="N15" s="1773"/>
      <c r="O15" s="1773"/>
      <c r="P15" s="1773"/>
      <c r="Q15" s="1773"/>
      <c r="R15" s="1773"/>
      <c r="S15" s="1773"/>
      <c r="T15" s="1773"/>
      <c r="U15" s="1773"/>
      <c r="V15" s="1773"/>
      <c r="W15" s="1773"/>
      <c r="X15" s="1773"/>
      <c r="Y15" s="1773"/>
      <c r="Z15" s="1773"/>
      <c r="AA15" s="1773"/>
      <c r="AB15" s="1773"/>
      <c r="AC15" s="1773"/>
      <c r="AD15" s="1773"/>
      <c r="AE15" s="1773"/>
      <c r="AF15" s="1773"/>
      <c r="AG15" s="1773"/>
      <c r="AH15" s="1773"/>
      <c r="AI15" s="1773"/>
      <c r="AJ15" s="1773"/>
      <c r="AK15" s="1773"/>
      <c r="AL15" s="319"/>
    </row>
    <row r="16" spans="1:38" ht="12">
      <c r="A16" s="310"/>
      <c r="B16" s="375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19"/>
    </row>
    <row r="17" spans="1:38" ht="15" customHeight="1">
      <c r="A17" s="310"/>
      <c r="B17" s="375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19"/>
    </row>
    <row r="18" spans="1:38" ht="27.75" customHeight="1">
      <c r="A18" s="310"/>
      <c r="B18" s="375"/>
      <c r="C18" s="1744" t="s">
        <v>675</v>
      </c>
      <c r="D18" s="1744"/>
      <c r="E18" s="1744"/>
      <c r="F18" s="1744"/>
      <c r="G18" s="1744"/>
      <c r="H18" s="1744"/>
      <c r="I18" s="1744"/>
      <c r="J18" s="1744"/>
      <c r="K18" s="1744"/>
      <c r="L18" s="1744"/>
      <c r="M18" s="1744"/>
      <c r="N18" s="1744"/>
      <c r="O18" s="1744"/>
      <c r="P18" s="1744"/>
      <c r="Q18" s="1744"/>
      <c r="R18" s="1744"/>
      <c r="S18" s="1744"/>
      <c r="T18" s="1744"/>
      <c r="U18" s="1744"/>
      <c r="V18" s="1744"/>
      <c r="W18" s="1744"/>
      <c r="X18" s="1744"/>
      <c r="Y18" s="1744"/>
      <c r="Z18" s="1744"/>
      <c r="AA18" s="1744"/>
      <c r="AB18" s="1744"/>
      <c r="AC18" s="1744"/>
      <c r="AD18" s="1744"/>
      <c r="AE18" s="1744"/>
      <c r="AF18" s="1744"/>
      <c r="AG18" s="1744"/>
      <c r="AH18" s="1744"/>
      <c r="AI18" s="1744"/>
      <c r="AJ18" s="1744"/>
      <c r="AK18" s="1744"/>
      <c r="AL18" s="319"/>
    </row>
    <row r="19" spans="1:38" ht="11.25" customHeight="1">
      <c r="A19" s="310"/>
      <c r="B19" s="375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19"/>
    </row>
    <row r="20" spans="1:38" ht="21" customHeight="1">
      <c r="A20" s="310"/>
      <c r="B20" s="375"/>
      <c r="C20" s="1774"/>
      <c r="D20" s="1775"/>
      <c r="E20" s="1775"/>
      <c r="F20" s="1775"/>
      <c r="G20" s="1775"/>
      <c r="H20" s="1775"/>
      <c r="I20" s="1775"/>
      <c r="J20" s="1775"/>
      <c r="K20" s="1775"/>
      <c r="L20" s="1775"/>
      <c r="M20" s="1775"/>
      <c r="N20" s="1775"/>
      <c r="O20" s="1775"/>
      <c r="P20" s="1775"/>
      <c r="Q20" s="1775"/>
      <c r="R20" s="1775"/>
      <c r="S20" s="1775"/>
      <c r="T20" s="1775"/>
      <c r="U20" s="1775"/>
      <c r="V20" s="1775"/>
      <c r="W20" s="1775"/>
      <c r="X20" s="1775"/>
      <c r="Y20" s="1775"/>
      <c r="Z20" s="1775"/>
      <c r="AA20" s="1775"/>
      <c r="AB20" s="1775"/>
      <c r="AC20" s="1775"/>
      <c r="AD20" s="1775"/>
      <c r="AE20" s="1775"/>
      <c r="AF20" s="1775"/>
      <c r="AG20" s="1775"/>
      <c r="AH20" s="1775"/>
      <c r="AI20" s="1775"/>
      <c r="AJ20" s="1775"/>
      <c r="AK20" s="1776"/>
      <c r="AL20" s="319"/>
    </row>
    <row r="21" spans="1:38" ht="21" customHeight="1">
      <c r="A21" s="310"/>
      <c r="B21" s="375"/>
      <c r="C21" s="1777"/>
      <c r="D21" s="1778"/>
      <c r="E21" s="1778"/>
      <c r="F21" s="1778"/>
      <c r="G21" s="1778"/>
      <c r="H21" s="1778"/>
      <c r="I21" s="1778"/>
      <c r="J21" s="1778"/>
      <c r="K21" s="1778"/>
      <c r="L21" s="1778"/>
      <c r="M21" s="1778"/>
      <c r="N21" s="1778"/>
      <c r="O21" s="1778"/>
      <c r="P21" s="1778"/>
      <c r="Q21" s="1778"/>
      <c r="R21" s="1778"/>
      <c r="S21" s="1778"/>
      <c r="T21" s="1778"/>
      <c r="U21" s="1778"/>
      <c r="V21" s="1778"/>
      <c r="W21" s="1778"/>
      <c r="X21" s="1778"/>
      <c r="Y21" s="1778"/>
      <c r="Z21" s="1778"/>
      <c r="AA21" s="1778"/>
      <c r="AB21" s="1778"/>
      <c r="AC21" s="1778"/>
      <c r="AD21" s="1778"/>
      <c r="AE21" s="1778"/>
      <c r="AF21" s="1778"/>
      <c r="AG21" s="1778"/>
      <c r="AH21" s="1778"/>
      <c r="AI21" s="1778"/>
      <c r="AJ21" s="1778"/>
      <c r="AK21" s="1779"/>
      <c r="AL21" s="319"/>
    </row>
    <row r="22" spans="1:38" ht="23.25" customHeight="1">
      <c r="A22" s="310"/>
      <c r="B22" s="375"/>
      <c r="C22" s="375"/>
      <c r="D22" s="375"/>
      <c r="E22" s="375"/>
      <c r="F22" s="375"/>
      <c r="G22" s="375"/>
      <c r="H22" s="375"/>
      <c r="I22" s="1755" t="s">
        <v>621</v>
      </c>
      <c r="J22" s="1755"/>
      <c r="K22" s="1755"/>
      <c r="L22" s="1755"/>
      <c r="M22" s="1755"/>
      <c r="N22" s="1755"/>
      <c r="O22" s="1755"/>
      <c r="P22" s="1755"/>
      <c r="Q22" s="1755"/>
      <c r="R22" s="1755"/>
      <c r="S22" s="1755"/>
      <c r="T22" s="1755"/>
      <c r="U22" s="1755"/>
      <c r="V22" s="1755"/>
      <c r="W22" s="1755"/>
      <c r="X22" s="1755"/>
      <c r="Y22" s="1755"/>
      <c r="Z22" s="1755"/>
      <c r="AA22" s="1755"/>
      <c r="AB22" s="1755"/>
      <c r="AC22" s="1755"/>
      <c r="AD22" s="1755"/>
      <c r="AE22" s="1755"/>
      <c r="AF22" s="1755"/>
      <c r="AG22" s="1755"/>
      <c r="AH22" s="1755"/>
      <c r="AI22" s="375"/>
      <c r="AJ22" s="375"/>
      <c r="AK22" s="375"/>
      <c r="AL22" s="319"/>
    </row>
    <row r="23" spans="1:38" ht="17.25" customHeight="1">
      <c r="A23" s="310"/>
      <c r="B23" s="375"/>
      <c r="C23" s="375"/>
      <c r="D23" s="375"/>
      <c r="E23" s="375"/>
      <c r="F23" s="375"/>
      <c r="G23" s="375"/>
      <c r="H23" s="375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5"/>
      <c r="AJ23" s="375"/>
      <c r="AK23" s="375"/>
      <c r="AL23" s="319"/>
    </row>
    <row r="24" spans="1:38">
      <c r="A24" s="310"/>
      <c r="B24" s="375"/>
      <c r="C24" s="1740" t="s">
        <v>443</v>
      </c>
      <c r="D24" s="1740"/>
      <c r="E24" s="1740"/>
      <c r="F24" s="1740"/>
      <c r="G24" s="1740"/>
      <c r="H24" s="1740"/>
      <c r="I24" s="1740"/>
      <c r="J24" s="1740"/>
      <c r="K24" s="1740"/>
      <c r="L24" s="1740"/>
      <c r="M24" s="1740"/>
      <c r="N24" s="1740"/>
      <c r="O24" s="1740"/>
      <c r="P24" s="1740"/>
      <c r="Q24" s="1740"/>
      <c r="R24" s="1740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319"/>
    </row>
    <row r="25" spans="1:38">
      <c r="A25" s="310"/>
      <c r="B25" s="375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19"/>
    </row>
    <row r="26" spans="1:38" ht="42.75" customHeight="1">
      <c r="A26" s="310"/>
      <c r="B26" s="375"/>
      <c r="C26" s="1741"/>
      <c r="D26" s="1742"/>
      <c r="E26" s="1742"/>
      <c r="F26" s="1742"/>
      <c r="G26" s="1742"/>
      <c r="H26" s="1742"/>
      <c r="I26" s="1742"/>
      <c r="J26" s="1742"/>
      <c r="K26" s="1742"/>
      <c r="L26" s="1742"/>
      <c r="M26" s="1742"/>
      <c r="N26" s="1742"/>
      <c r="O26" s="1742"/>
      <c r="P26" s="1742"/>
      <c r="Q26" s="1742"/>
      <c r="R26" s="1742"/>
      <c r="S26" s="1742"/>
      <c r="T26" s="1742"/>
      <c r="U26" s="1742"/>
      <c r="V26" s="1742"/>
      <c r="W26" s="1742"/>
      <c r="X26" s="1742"/>
      <c r="Y26" s="1742"/>
      <c r="Z26" s="1742"/>
      <c r="AA26" s="1742"/>
      <c r="AB26" s="1742"/>
      <c r="AC26" s="1742"/>
      <c r="AD26" s="1742"/>
      <c r="AE26" s="1742"/>
      <c r="AF26" s="1742"/>
      <c r="AG26" s="1742"/>
      <c r="AH26" s="1742"/>
      <c r="AI26" s="1742"/>
      <c r="AJ26" s="1742"/>
      <c r="AK26" s="1743"/>
      <c r="AL26" s="319"/>
    </row>
    <row r="27" spans="1:38" ht="33" customHeight="1">
      <c r="A27" s="310"/>
      <c r="B27" s="375"/>
      <c r="C27" s="1745" t="s">
        <v>890</v>
      </c>
      <c r="D27" s="1745"/>
      <c r="E27" s="1745"/>
      <c r="F27" s="1745"/>
      <c r="G27" s="1745"/>
      <c r="H27" s="1745"/>
      <c r="I27" s="1745"/>
      <c r="J27" s="1745"/>
      <c r="K27" s="1745"/>
      <c r="L27" s="1745"/>
      <c r="M27" s="1745"/>
      <c r="N27" s="1745"/>
      <c r="O27" s="1745"/>
      <c r="P27" s="1745"/>
      <c r="Q27" s="1745"/>
      <c r="R27" s="1745"/>
      <c r="S27" s="1745"/>
      <c r="T27" s="1745"/>
      <c r="U27" s="1745"/>
      <c r="V27" s="1745"/>
      <c r="W27" s="1745"/>
      <c r="X27" s="1745"/>
      <c r="Y27" s="1745"/>
      <c r="Z27" s="1745"/>
      <c r="AA27" s="1745"/>
      <c r="AB27" s="1745"/>
      <c r="AC27" s="1745"/>
      <c r="AD27" s="1745"/>
      <c r="AE27" s="1745"/>
      <c r="AF27" s="1745"/>
      <c r="AG27" s="1745"/>
      <c r="AH27" s="1745"/>
      <c r="AI27" s="1745"/>
      <c r="AJ27" s="1745"/>
      <c r="AK27" s="1745"/>
      <c r="AL27" s="325"/>
    </row>
    <row r="28" spans="1:38" ht="13.5" customHeight="1">
      <c r="A28" s="310"/>
      <c r="B28" s="375"/>
      <c r="C28" s="1744"/>
      <c r="D28" s="1744"/>
      <c r="E28" s="1744"/>
      <c r="F28" s="1744"/>
      <c r="G28" s="1744"/>
      <c r="H28" s="1744"/>
      <c r="I28" s="1744"/>
      <c r="J28" s="1744"/>
      <c r="K28" s="1744"/>
      <c r="L28" s="1744"/>
      <c r="M28" s="1744"/>
      <c r="N28" s="1744"/>
      <c r="O28" s="1744"/>
      <c r="P28" s="1744"/>
      <c r="Q28" s="1744"/>
      <c r="R28" s="1744"/>
      <c r="S28" s="1744"/>
      <c r="T28" s="1744"/>
      <c r="U28" s="1744"/>
      <c r="V28" s="1744"/>
      <c r="W28" s="1744"/>
      <c r="X28" s="1744"/>
      <c r="Y28" s="1744"/>
      <c r="Z28" s="1744"/>
      <c r="AA28" s="1744"/>
      <c r="AB28" s="1744"/>
      <c r="AC28" s="1744"/>
      <c r="AD28" s="1744"/>
      <c r="AE28" s="1744"/>
      <c r="AF28" s="1744"/>
      <c r="AG28" s="1744"/>
      <c r="AH28" s="1744"/>
      <c r="AI28" s="1744"/>
      <c r="AJ28" s="1744"/>
      <c r="AK28" s="1744"/>
      <c r="AL28" s="319"/>
    </row>
    <row r="29" spans="1:38" ht="12" customHeight="1">
      <c r="A29" s="310"/>
      <c r="B29" s="375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19"/>
    </row>
    <row r="30" spans="1:38" ht="12" customHeight="1">
      <c r="A30" s="310"/>
      <c r="B30" s="375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19"/>
    </row>
    <row r="31" spans="1:38" ht="13.5" customHeight="1">
      <c r="A31" s="310"/>
      <c r="B31" s="375"/>
      <c r="C31" s="1747"/>
      <c r="D31" s="1748"/>
      <c r="E31" s="1748"/>
      <c r="F31" s="1748"/>
      <c r="G31" s="1748"/>
      <c r="H31" s="1748"/>
      <c r="I31" s="1748"/>
      <c r="J31" s="1748"/>
      <c r="K31" s="1748"/>
      <c r="L31" s="1748"/>
      <c r="M31" s="1748"/>
      <c r="N31" s="1748"/>
      <c r="O31" s="1748"/>
      <c r="P31" s="1748"/>
      <c r="Q31" s="1748"/>
      <c r="R31" s="1748"/>
      <c r="S31" s="1748"/>
      <c r="T31" s="1749"/>
      <c r="U31" s="195"/>
      <c r="V31" s="1413"/>
      <c r="W31" s="1414"/>
      <c r="X31" s="1414"/>
      <c r="Y31" s="1414"/>
      <c r="Z31" s="1414"/>
      <c r="AA31" s="1414"/>
      <c r="AB31" s="1414"/>
      <c r="AC31" s="1414"/>
      <c r="AD31" s="1414"/>
      <c r="AE31" s="1414"/>
      <c r="AF31" s="1414"/>
      <c r="AG31" s="1414"/>
      <c r="AH31" s="1414"/>
      <c r="AI31" s="1414"/>
      <c r="AJ31" s="1414"/>
      <c r="AK31" s="1415"/>
      <c r="AL31" s="319"/>
    </row>
    <row r="32" spans="1:38" ht="13.5" customHeight="1">
      <c r="A32" s="310"/>
      <c r="B32" s="375"/>
      <c r="C32" s="1750"/>
      <c r="D32" s="1618"/>
      <c r="E32" s="1618"/>
      <c r="F32" s="1618"/>
      <c r="G32" s="1618"/>
      <c r="H32" s="1618"/>
      <c r="I32" s="1618"/>
      <c r="J32" s="1618"/>
      <c r="K32" s="1618"/>
      <c r="L32" s="1618"/>
      <c r="M32" s="1618"/>
      <c r="N32" s="1618"/>
      <c r="O32" s="1618"/>
      <c r="P32" s="1618"/>
      <c r="Q32" s="1618"/>
      <c r="R32" s="1618"/>
      <c r="S32" s="1618"/>
      <c r="T32" s="1751"/>
      <c r="U32" s="195"/>
      <c r="V32" s="1416"/>
      <c r="W32" s="1417"/>
      <c r="X32" s="1417"/>
      <c r="Y32" s="1417"/>
      <c r="Z32" s="1417"/>
      <c r="AA32" s="1417"/>
      <c r="AB32" s="1417"/>
      <c r="AC32" s="1417"/>
      <c r="AD32" s="1417"/>
      <c r="AE32" s="1417"/>
      <c r="AF32" s="1417"/>
      <c r="AG32" s="1417"/>
      <c r="AH32" s="1417"/>
      <c r="AI32" s="1417"/>
      <c r="AJ32" s="1417"/>
      <c r="AK32" s="1418"/>
      <c r="AL32" s="319"/>
    </row>
    <row r="33" spans="1:38" ht="13.5" customHeight="1">
      <c r="A33" s="310"/>
      <c r="B33" s="375"/>
      <c r="C33" s="1750"/>
      <c r="D33" s="1618"/>
      <c r="E33" s="1618"/>
      <c r="F33" s="1618"/>
      <c r="G33" s="1618"/>
      <c r="H33" s="1618"/>
      <c r="I33" s="1618"/>
      <c r="J33" s="1618"/>
      <c r="K33" s="1618"/>
      <c r="L33" s="1618"/>
      <c r="M33" s="1618"/>
      <c r="N33" s="1618"/>
      <c r="O33" s="1618"/>
      <c r="P33" s="1618"/>
      <c r="Q33" s="1618"/>
      <c r="R33" s="1618"/>
      <c r="S33" s="1618"/>
      <c r="T33" s="1751"/>
      <c r="U33" s="195"/>
      <c r="V33" s="1416"/>
      <c r="W33" s="1417"/>
      <c r="X33" s="1417"/>
      <c r="Y33" s="1417"/>
      <c r="Z33" s="1417"/>
      <c r="AA33" s="1417"/>
      <c r="AB33" s="1417"/>
      <c r="AC33" s="1417"/>
      <c r="AD33" s="1417"/>
      <c r="AE33" s="1417"/>
      <c r="AF33" s="1417"/>
      <c r="AG33" s="1417"/>
      <c r="AH33" s="1417"/>
      <c r="AI33" s="1417"/>
      <c r="AJ33" s="1417"/>
      <c r="AK33" s="1418"/>
      <c r="AL33" s="319"/>
    </row>
    <row r="34" spans="1:38" ht="13.5" customHeight="1">
      <c r="A34" s="310"/>
      <c r="B34" s="375"/>
      <c r="C34" s="1752"/>
      <c r="D34" s="1753"/>
      <c r="E34" s="1753"/>
      <c r="F34" s="1753"/>
      <c r="G34" s="1753"/>
      <c r="H34" s="1753"/>
      <c r="I34" s="1753"/>
      <c r="J34" s="1753"/>
      <c r="K34" s="1753"/>
      <c r="L34" s="1753"/>
      <c r="M34" s="1753"/>
      <c r="N34" s="1753"/>
      <c r="O34" s="1753"/>
      <c r="P34" s="1753"/>
      <c r="Q34" s="1753"/>
      <c r="R34" s="1753"/>
      <c r="S34" s="1753"/>
      <c r="T34" s="1754"/>
      <c r="U34" s="195"/>
      <c r="V34" s="1419"/>
      <c r="W34" s="1420"/>
      <c r="X34" s="1420"/>
      <c r="Y34" s="1420"/>
      <c r="Z34" s="1420"/>
      <c r="AA34" s="1420"/>
      <c r="AB34" s="1420"/>
      <c r="AC34" s="1420"/>
      <c r="AD34" s="1420"/>
      <c r="AE34" s="1420"/>
      <c r="AF34" s="1420"/>
      <c r="AG34" s="1420"/>
      <c r="AH34" s="1420"/>
      <c r="AI34" s="1420"/>
      <c r="AJ34" s="1420"/>
      <c r="AK34" s="1421"/>
      <c r="AL34" s="319"/>
    </row>
    <row r="35" spans="1:38" ht="44.25" customHeight="1">
      <c r="A35" s="310"/>
      <c r="B35" s="375"/>
      <c r="C35" s="1638" t="s">
        <v>722</v>
      </c>
      <c r="D35" s="1638"/>
      <c r="E35" s="1638"/>
      <c r="F35" s="1638"/>
      <c r="G35" s="1638"/>
      <c r="H35" s="1638"/>
      <c r="I35" s="1638"/>
      <c r="J35" s="1638"/>
      <c r="K35" s="1638"/>
      <c r="L35" s="1638"/>
      <c r="M35" s="1638"/>
      <c r="N35" s="1638"/>
      <c r="O35" s="1638"/>
      <c r="P35" s="1638"/>
      <c r="Q35" s="1638"/>
      <c r="R35" s="1638"/>
      <c r="S35" s="1638"/>
      <c r="T35" s="1638"/>
      <c r="U35" s="260"/>
      <c r="V35" s="1423" t="s">
        <v>676</v>
      </c>
      <c r="W35" s="1423"/>
      <c r="X35" s="1423"/>
      <c r="Y35" s="1423"/>
      <c r="Z35" s="1423"/>
      <c r="AA35" s="1423"/>
      <c r="AB35" s="1423"/>
      <c r="AC35" s="1423"/>
      <c r="AD35" s="1423"/>
      <c r="AE35" s="1423"/>
      <c r="AF35" s="1423"/>
      <c r="AG35" s="1423"/>
      <c r="AH35" s="1423"/>
      <c r="AI35" s="1423"/>
      <c r="AJ35" s="1423"/>
      <c r="AK35" s="1423"/>
      <c r="AL35" s="319"/>
    </row>
    <row r="36" spans="1:38" ht="24" customHeight="1">
      <c r="A36" s="310"/>
      <c r="B36" s="375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24"/>
      <c r="R36" s="324"/>
      <c r="S36" s="324"/>
      <c r="T36" s="324"/>
      <c r="U36" s="324"/>
      <c r="V36" s="324"/>
      <c r="W36" s="324"/>
      <c r="X36" s="32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19"/>
    </row>
    <row r="37" spans="1:38" ht="8.25" customHeight="1">
      <c r="A37" s="310"/>
      <c r="B37" s="375"/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19"/>
    </row>
    <row r="38" spans="1:38" ht="16.5" customHeight="1">
      <c r="A38" s="1738" t="s">
        <v>502</v>
      </c>
      <c r="B38" s="1376"/>
      <c r="C38" s="1376"/>
      <c r="D38" s="1376"/>
      <c r="E38" s="1376"/>
      <c r="F38" s="1376"/>
      <c r="G38" s="1376"/>
      <c r="H38" s="1376"/>
      <c r="I38" s="1376"/>
      <c r="J38" s="1376"/>
      <c r="K38" s="1376"/>
      <c r="L38" s="1376"/>
      <c r="M38" s="1376"/>
      <c r="N38" s="1376"/>
      <c r="O38" s="1376"/>
      <c r="P38" s="1376"/>
      <c r="Q38" s="1376"/>
      <c r="R38" s="1376"/>
      <c r="S38" s="1376"/>
      <c r="T38" s="1376"/>
      <c r="U38" s="1376"/>
      <c r="V38" s="1376"/>
      <c r="W38" s="1376"/>
      <c r="X38" s="1376"/>
      <c r="Y38" s="1376"/>
      <c r="Z38" s="1376"/>
      <c r="AA38" s="1376"/>
      <c r="AB38" s="1376"/>
      <c r="AC38" s="1376"/>
      <c r="AD38" s="1376"/>
      <c r="AE38" s="1376"/>
      <c r="AF38" s="1376"/>
      <c r="AG38" s="1376"/>
      <c r="AH38" s="1376"/>
      <c r="AI38" s="1376"/>
      <c r="AJ38" s="1376"/>
      <c r="AK38" s="1376"/>
      <c r="AL38" s="1426"/>
    </row>
    <row r="39" spans="1:38" ht="24" customHeight="1">
      <c r="A39" s="1746"/>
      <c r="B39" s="1642"/>
      <c r="C39" s="1642"/>
      <c r="D39" s="1642"/>
      <c r="E39" s="1642"/>
      <c r="F39" s="1642"/>
      <c r="G39" s="1642"/>
      <c r="H39" s="1642"/>
      <c r="I39" s="1642"/>
      <c r="J39" s="1642"/>
      <c r="K39" s="1642"/>
      <c r="L39" s="1642"/>
      <c r="M39" s="1642"/>
      <c r="N39" s="1642"/>
      <c r="O39" s="1642"/>
      <c r="P39" s="1642"/>
      <c r="Q39" s="1642"/>
      <c r="R39" s="1642"/>
      <c r="S39" s="1642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7"/>
      <c r="AE39" s="327"/>
      <c r="AF39" s="327"/>
      <c r="AG39" s="327"/>
      <c r="AH39" s="327"/>
      <c r="AI39" s="327"/>
      <c r="AJ39" s="327"/>
      <c r="AK39" s="327"/>
      <c r="AL39" s="328"/>
    </row>
    <row r="40" spans="1:38">
      <c r="A40" s="1739"/>
      <c r="B40" s="1739"/>
      <c r="C40" s="1739"/>
      <c r="D40" s="1739"/>
      <c r="E40" s="1739"/>
      <c r="F40" s="1739"/>
      <c r="G40" s="1739"/>
      <c r="H40" s="1739"/>
      <c r="I40" s="1739"/>
      <c r="J40" s="1739"/>
      <c r="K40" s="1739"/>
      <c r="L40" s="1739"/>
      <c r="M40" s="1739"/>
      <c r="N40" s="1739"/>
      <c r="O40" s="1739"/>
      <c r="P40" s="1739"/>
      <c r="Q40" s="1739"/>
      <c r="R40" s="1739"/>
      <c r="S40" s="1739"/>
      <c r="T40" s="1739"/>
      <c r="U40" s="1739"/>
      <c r="V40" s="1739"/>
      <c r="W40" s="1739"/>
      <c r="X40" s="1739"/>
      <c r="Y40" s="1739"/>
      <c r="Z40" s="1739"/>
      <c r="AA40" s="1739"/>
      <c r="AB40" s="1739"/>
      <c r="AC40" s="1739"/>
      <c r="AD40" s="1739"/>
      <c r="AE40" s="1739"/>
      <c r="AF40" s="1739"/>
      <c r="AG40" s="1739"/>
      <c r="AH40" s="1739"/>
      <c r="AI40" s="1739"/>
      <c r="AJ40" s="1739"/>
      <c r="AK40" s="1739"/>
      <c r="AL40" s="1739"/>
    </row>
    <row r="41" spans="1:38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</row>
    <row r="42" spans="1:38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4" zoomScale="115" zoomScaleNormal="19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158" t="s">
        <v>333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9"/>
      <c r="M1" s="1159"/>
      <c r="N1" s="1159"/>
      <c r="O1" s="1159"/>
      <c r="P1" s="1159"/>
      <c r="Q1" s="1159"/>
      <c r="R1" s="1159"/>
      <c r="S1" s="1159"/>
      <c r="T1" s="1159"/>
      <c r="U1" s="1159"/>
      <c r="V1" s="1159"/>
      <c r="W1" s="1159"/>
      <c r="X1" s="1159"/>
      <c r="Y1" s="1159"/>
      <c r="Z1" s="1159"/>
      <c r="AA1" s="1159"/>
      <c r="AB1" s="1159"/>
      <c r="AC1" s="1159"/>
      <c r="AD1" s="1159"/>
      <c r="AE1" s="1159"/>
      <c r="AF1" s="1159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140" t="s">
        <v>484</v>
      </c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70"/>
      <c r="AH4" s="70"/>
    </row>
    <row r="5" spans="1:34" s="68" customFormat="1" ht="12" customHeight="1">
      <c r="A5" s="1141" t="s">
        <v>215</v>
      </c>
      <c r="B5" s="1142"/>
      <c r="C5" s="1142"/>
      <c r="D5" s="1142"/>
      <c r="E5" s="1142"/>
      <c r="F5" s="1142"/>
      <c r="G5" s="1142"/>
      <c r="H5" s="1142"/>
      <c r="I5" s="1142"/>
      <c r="J5" s="1142"/>
      <c r="K5" s="1142"/>
      <c r="L5" s="1142"/>
      <c r="M5" s="1142"/>
      <c r="N5" s="1142"/>
      <c r="O5" s="1142"/>
      <c r="P5" s="1142"/>
      <c r="Q5" s="1142"/>
      <c r="R5" s="1142"/>
      <c r="S5" s="1142"/>
      <c r="T5" s="1142"/>
      <c r="U5" s="1142"/>
      <c r="V5" s="1142"/>
      <c r="W5" s="1142"/>
      <c r="X5" s="1142"/>
      <c r="Y5" s="1142"/>
      <c r="Z5" s="1142"/>
      <c r="AA5" s="1142"/>
      <c r="AB5" s="1142"/>
      <c r="AC5" s="1142"/>
      <c r="AD5" s="1142"/>
      <c r="AE5" s="1142"/>
      <c r="AF5" s="1143"/>
      <c r="AG5" s="70"/>
      <c r="AH5" s="70"/>
    </row>
    <row r="6" spans="1:34" s="68" customFormat="1" ht="50.1" customHeight="1">
      <c r="A6" s="1144"/>
      <c r="B6" s="1145"/>
      <c r="C6" s="1145"/>
      <c r="D6" s="1145"/>
      <c r="E6" s="1145"/>
      <c r="F6" s="1145"/>
      <c r="G6" s="1145"/>
      <c r="H6" s="1145"/>
      <c r="I6" s="1145"/>
      <c r="J6" s="1145"/>
      <c r="K6" s="1145"/>
      <c r="L6" s="1145"/>
      <c r="M6" s="1145"/>
      <c r="N6" s="1145"/>
      <c r="O6" s="1145"/>
      <c r="P6" s="1145"/>
      <c r="Q6" s="1145"/>
      <c r="R6" s="1145"/>
      <c r="S6" s="1145"/>
      <c r="T6" s="1145"/>
      <c r="U6" s="1145"/>
      <c r="V6" s="1145"/>
      <c r="W6" s="1145"/>
      <c r="X6" s="1145"/>
      <c r="Y6" s="1145"/>
      <c r="Z6" s="1145"/>
      <c r="AA6" s="1145"/>
      <c r="AB6" s="1145"/>
      <c r="AC6" s="1145"/>
      <c r="AD6" s="1145"/>
      <c r="AE6" s="1145"/>
      <c r="AF6" s="1146"/>
      <c r="AG6" s="70"/>
      <c r="AH6" s="70"/>
    </row>
    <row r="7" spans="1:34" s="68" customFormat="1" ht="15.9" customHeight="1">
      <c r="A7" s="1147"/>
      <c r="B7" s="1148"/>
      <c r="C7" s="1148"/>
      <c r="D7" s="1148"/>
      <c r="E7" s="1148"/>
      <c r="F7" s="1148"/>
      <c r="G7" s="1148"/>
      <c r="H7" s="1148"/>
      <c r="I7" s="1148"/>
      <c r="J7" s="1148"/>
      <c r="K7" s="1148"/>
      <c r="L7" s="1148"/>
      <c r="M7" s="1148"/>
      <c r="N7" s="1148"/>
      <c r="O7" s="1148"/>
      <c r="P7" s="1148"/>
      <c r="Q7" s="1148"/>
      <c r="R7" s="1148"/>
      <c r="S7" s="1148"/>
      <c r="T7" s="1148"/>
      <c r="U7" s="1148"/>
      <c r="V7" s="1148"/>
      <c r="W7" s="1148"/>
      <c r="X7" s="1148"/>
      <c r="Y7" s="1148"/>
      <c r="Z7" s="1148"/>
      <c r="AA7" s="1148"/>
      <c r="AB7" s="1148"/>
      <c r="AC7" s="1148"/>
      <c r="AD7" s="1148"/>
      <c r="AE7" s="1148"/>
      <c r="AF7" s="1149"/>
      <c r="AG7" s="70"/>
      <c r="AH7" s="527" t="s">
        <v>707</v>
      </c>
    </row>
    <row r="8" spans="1:34" s="68" customFormat="1" ht="2.25" customHeight="1">
      <c r="A8" s="329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70"/>
      <c r="AH8" s="70"/>
    </row>
    <row r="9" spans="1:34" s="68" customFormat="1" ht="12" customHeight="1">
      <c r="A9" s="1141" t="s">
        <v>216</v>
      </c>
      <c r="B9" s="1142"/>
      <c r="C9" s="1142"/>
      <c r="D9" s="1142"/>
      <c r="E9" s="1142"/>
      <c r="F9" s="1142"/>
      <c r="G9" s="1142"/>
      <c r="H9" s="1142"/>
      <c r="I9" s="1142"/>
      <c r="J9" s="1142"/>
      <c r="K9" s="1142"/>
      <c r="L9" s="1142"/>
      <c r="M9" s="1142"/>
      <c r="N9" s="1142"/>
      <c r="O9" s="1142"/>
      <c r="P9" s="1142"/>
      <c r="Q9" s="1142"/>
      <c r="R9" s="1142"/>
      <c r="S9" s="1142"/>
      <c r="T9" s="1142"/>
      <c r="U9" s="1142"/>
      <c r="V9" s="1142"/>
      <c r="W9" s="1142"/>
      <c r="X9" s="1142"/>
      <c r="Y9" s="1142"/>
      <c r="Z9" s="1142"/>
      <c r="AA9" s="1142"/>
      <c r="AB9" s="1142"/>
      <c r="AC9" s="1142"/>
      <c r="AD9" s="1142"/>
      <c r="AE9" s="1142"/>
      <c r="AF9" s="1143"/>
      <c r="AG9" s="70"/>
      <c r="AH9" s="70"/>
    </row>
    <row r="10" spans="1:34" s="68" customFormat="1" ht="50.1" customHeight="1">
      <c r="A10" s="1144"/>
      <c r="B10" s="1145"/>
      <c r="C10" s="1145"/>
      <c r="D10" s="1145"/>
      <c r="E10" s="1145"/>
      <c r="F10" s="1145"/>
      <c r="G10" s="1145"/>
      <c r="H10" s="1145"/>
      <c r="I10" s="1145"/>
      <c r="J10" s="1145"/>
      <c r="K10" s="1145"/>
      <c r="L10" s="1145"/>
      <c r="M10" s="1145"/>
      <c r="N10" s="1145"/>
      <c r="O10" s="1145"/>
      <c r="P10" s="1145"/>
      <c r="Q10" s="1145"/>
      <c r="R10" s="1145"/>
      <c r="S10" s="1145"/>
      <c r="T10" s="1145"/>
      <c r="U10" s="1145"/>
      <c r="V10" s="1145"/>
      <c r="W10" s="1145"/>
      <c r="X10" s="1145"/>
      <c r="Y10" s="1145"/>
      <c r="Z10" s="1145"/>
      <c r="AA10" s="1145"/>
      <c r="AB10" s="1145"/>
      <c r="AC10" s="1145"/>
      <c r="AD10" s="1145"/>
      <c r="AE10" s="1145"/>
      <c r="AF10" s="1146"/>
      <c r="AG10" s="70"/>
      <c r="AH10" s="70"/>
    </row>
    <row r="11" spans="1:34" s="68" customFormat="1" ht="15.9" customHeight="1">
      <c r="A11" s="1147"/>
      <c r="B11" s="1148"/>
      <c r="C11" s="1148"/>
      <c r="D11" s="1148"/>
      <c r="E11" s="1148"/>
      <c r="F11" s="1148"/>
      <c r="G11" s="1148"/>
      <c r="H11" s="1148"/>
      <c r="I11" s="1148"/>
      <c r="J11" s="1148"/>
      <c r="K11" s="1148"/>
      <c r="L11" s="1148"/>
      <c r="M11" s="1148"/>
      <c r="N11" s="1148"/>
      <c r="O11" s="1148"/>
      <c r="P11" s="1148"/>
      <c r="Q11" s="1148"/>
      <c r="R11" s="1148"/>
      <c r="S11" s="1148"/>
      <c r="T11" s="1148"/>
      <c r="U11" s="1148"/>
      <c r="V11" s="1148"/>
      <c r="W11" s="1148"/>
      <c r="X11" s="1148"/>
      <c r="Y11" s="1148"/>
      <c r="Z11" s="1148"/>
      <c r="AA11" s="1148"/>
      <c r="AB11" s="1148"/>
      <c r="AC11" s="1148"/>
      <c r="AD11" s="1148"/>
      <c r="AE11" s="1148"/>
      <c r="AF11" s="1149"/>
      <c r="AG11" s="70"/>
      <c r="AH11" s="70"/>
    </row>
    <row r="12" spans="1:34" s="68" customFormat="1" ht="2.25" customHeight="1">
      <c r="A12" s="32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70"/>
      <c r="AH12" s="70"/>
    </row>
    <row r="13" spans="1:34" s="68" customFormat="1" ht="12" customHeight="1">
      <c r="A13" s="1141" t="s">
        <v>271</v>
      </c>
      <c r="B13" s="1142"/>
      <c r="C13" s="1142"/>
      <c r="D13" s="1142"/>
      <c r="E13" s="1142"/>
      <c r="F13" s="1142"/>
      <c r="G13" s="1142"/>
      <c r="H13" s="1142"/>
      <c r="I13" s="1142"/>
      <c r="J13" s="1142"/>
      <c r="K13" s="1142"/>
      <c r="L13" s="1142"/>
      <c r="M13" s="1142"/>
      <c r="N13" s="1142"/>
      <c r="O13" s="1142"/>
      <c r="P13" s="1142"/>
      <c r="Q13" s="1142"/>
      <c r="R13" s="1142"/>
      <c r="S13" s="1142"/>
      <c r="T13" s="1142"/>
      <c r="U13" s="1142"/>
      <c r="V13" s="1142"/>
      <c r="W13" s="1142"/>
      <c r="X13" s="1142"/>
      <c r="Y13" s="1142"/>
      <c r="Z13" s="1142"/>
      <c r="AA13" s="1142"/>
      <c r="AB13" s="1142"/>
      <c r="AC13" s="1142"/>
      <c r="AD13" s="1142"/>
      <c r="AE13" s="1142"/>
      <c r="AF13" s="1143"/>
      <c r="AG13" s="70"/>
      <c r="AH13" s="70"/>
    </row>
    <row r="14" spans="1:34" s="68" customFormat="1" ht="69.900000000000006" customHeight="1">
      <c r="A14" s="1144"/>
      <c r="B14" s="1145"/>
      <c r="C14" s="1145"/>
      <c r="D14" s="1145"/>
      <c r="E14" s="1145"/>
      <c r="F14" s="1145"/>
      <c r="G14" s="1145"/>
      <c r="H14" s="1145"/>
      <c r="I14" s="1145"/>
      <c r="J14" s="1145"/>
      <c r="K14" s="1145"/>
      <c r="L14" s="1145"/>
      <c r="M14" s="1145"/>
      <c r="N14" s="1145"/>
      <c r="O14" s="1145"/>
      <c r="P14" s="1145"/>
      <c r="Q14" s="1145"/>
      <c r="R14" s="1145"/>
      <c r="S14" s="1145"/>
      <c r="T14" s="1145"/>
      <c r="U14" s="1145"/>
      <c r="V14" s="1145"/>
      <c r="W14" s="1145"/>
      <c r="X14" s="1145"/>
      <c r="Y14" s="1145"/>
      <c r="Z14" s="1145"/>
      <c r="AA14" s="1145"/>
      <c r="AB14" s="1145"/>
      <c r="AC14" s="1145"/>
      <c r="AD14" s="1145"/>
      <c r="AE14" s="1145"/>
      <c r="AF14" s="1146"/>
      <c r="AG14" s="70"/>
      <c r="AH14" s="70"/>
    </row>
    <row r="15" spans="1:34" s="68" customFormat="1" ht="15.9" customHeight="1">
      <c r="A15" s="1147"/>
      <c r="B15" s="1148"/>
      <c r="C15" s="1148"/>
      <c r="D15" s="1148"/>
      <c r="E15" s="1148"/>
      <c r="F15" s="1148"/>
      <c r="G15" s="1148"/>
      <c r="H15" s="1148"/>
      <c r="I15" s="1148"/>
      <c r="J15" s="1148"/>
      <c r="K15" s="1148"/>
      <c r="L15" s="1148"/>
      <c r="M15" s="1148"/>
      <c r="N15" s="1148"/>
      <c r="O15" s="1148"/>
      <c r="P15" s="1148"/>
      <c r="Q15" s="1148"/>
      <c r="R15" s="1148"/>
      <c r="S15" s="1148"/>
      <c r="T15" s="1148"/>
      <c r="U15" s="1148"/>
      <c r="V15" s="1148"/>
      <c r="W15" s="1148"/>
      <c r="X15" s="1148"/>
      <c r="Y15" s="1148"/>
      <c r="Z15" s="1148"/>
      <c r="AA15" s="1148"/>
      <c r="AB15" s="1148"/>
      <c r="AC15" s="1148"/>
      <c r="AD15" s="1148"/>
      <c r="AE15" s="1148"/>
      <c r="AF15" s="1149"/>
      <c r="AG15" s="70"/>
      <c r="AH15" s="70"/>
    </row>
    <row r="16" spans="1:34" s="68" customFormat="1" ht="2.25" customHeight="1">
      <c r="A16" s="329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70"/>
      <c r="AH16" s="70"/>
    </row>
    <row r="17" spans="1:32" ht="15" customHeight="1">
      <c r="A17" s="1088" t="s">
        <v>217</v>
      </c>
      <c r="B17" s="1089"/>
      <c r="C17" s="1089"/>
      <c r="D17" s="1089"/>
      <c r="E17" s="1089"/>
      <c r="F17" s="1089"/>
      <c r="G17" s="1089"/>
      <c r="H17" s="1089"/>
      <c r="I17" s="1089"/>
      <c r="J17" s="1089"/>
      <c r="K17" s="1089"/>
      <c r="L17" s="1089"/>
      <c r="M17" s="1089"/>
      <c r="N17" s="1089"/>
      <c r="O17" s="1089"/>
      <c r="P17" s="1089"/>
      <c r="Q17" s="1089"/>
      <c r="R17" s="1089"/>
      <c r="S17" s="1089"/>
      <c r="T17" s="1089"/>
      <c r="U17" s="1089"/>
      <c r="V17" s="1089"/>
      <c r="W17" s="1089"/>
      <c r="X17" s="1089"/>
      <c r="Y17" s="1089"/>
      <c r="Z17" s="1089"/>
      <c r="AA17" s="1089"/>
      <c r="AB17" s="1089"/>
      <c r="AC17" s="1089"/>
      <c r="AD17" s="1089"/>
      <c r="AE17" s="1089"/>
      <c r="AF17" s="1090"/>
    </row>
    <row r="18" spans="1:32" ht="159.9" customHeight="1">
      <c r="A18" s="1082"/>
      <c r="B18" s="1083"/>
      <c r="C18" s="1083"/>
      <c r="D18" s="1083"/>
      <c r="E18" s="1083"/>
      <c r="F18" s="1083"/>
      <c r="G18" s="1083"/>
      <c r="H18" s="1083"/>
      <c r="I18" s="1083"/>
      <c r="J18" s="1083"/>
      <c r="K18" s="1083"/>
      <c r="L18" s="1083"/>
      <c r="M18" s="1083"/>
      <c r="N18" s="1083"/>
      <c r="O18" s="1083"/>
      <c r="P18" s="1083"/>
      <c r="Q18" s="1083"/>
      <c r="R18" s="1083"/>
      <c r="S18" s="1083"/>
      <c r="T18" s="1083"/>
      <c r="U18" s="1083"/>
      <c r="V18" s="1083"/>
      <c r="W18" s="1083"/>
      <c r="X18" s="1083"/>
      <c r="Y18" s="1083"/>
      <c r="Z18" s="1083"/>
      <c r="AA18" s="1083"/>
      <c r="AB18" s="1083"/>
      <c r="AC18" s="1083"/>
      <c r="AD18" s="1083"/>
      <c r="AE18" s="1083"/>
      <c r="AF18" s="1084"/>
    </row>
    <row r="19" spans="1:32" ht="15.9" customHeight="1">
      <c r="A19" s="1085"/>
      <c r="B19" s="1086"/>
      <c r="C19" s="1086"/>
      <c r="D19" s="1086"/>
      <c r="E19" s="1086"/>
      <c r="F19" s="1086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7"/>
    </row>
    <row r="20" spans="1:32" ht="2.25" customHeight="1">
      <c r="A20" s="334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123"/>
    </row>
    <row r="21" spans="1:32" ht="15" customHeight="1">
      <c r="A21" s="1088" t="s">
        <v>294</v>
      </c>
      <c r="B21" s="1089"/>
      <c r="C21" s="1089"/>
      <c r="D21" s="1089"/>
      <c r="E21" s="1089"/>
      <c r="F21" s="1089"/>
      <c r="G21" s="1089"/>
      <c r="H21" s="1089"/>
      <c r="I21" s="1089"/>
      <c r="J21" s="1089"/>
      <c r="K21" s="1089"/>
      <c r="L21" s="1089"/>
      <c r="M21" s="1089"/>
      <c r="N21" s="1089"/>
      <c r="O21" s="1089"/>
      <c r="P21" s="1089"/>
      <c r="Q21" s="1089"/>
      <c r="R21" s="1089"/>
      <c r="S21" s="1089"/>
      <c r="T21" s="1089"/>
      <c r="U21" s="1089"/>
      <c r="V21" s="1089"/>
      <c r="W21" s="1089"/>
      <c r="X21" s="1089"/>
      <c r="Y21" s="1089"/>
      <c r="Z21" s="1089"/>
      <c r="AA21" s="1089"/>
      <c r="AB21" s="1089"/>
      <c r="AC21" s="1089"/>
      <c r="AD21" s="1089"/>
      <c r="AE21" s="1089"/>
      <c r="AF21" s="1090"/>
    </row>
    <row r="22" spans="1:32" ht="30" customHeight="1">
      <c r="A22" s="1082"/>
      <c r="B22" s="1083"/>
      <c r="C22" s="1083"/>
      <c r="D22" s="1083"/>
      <c r="E22" s="1083"/>
      <c r="F22" s="1083"/>
      <c r="G22" s="1083"/>
      <c r="H22" s="1083"/>
      <c r="I22" s="1083"/>
      <c r="J22" s="1083"/>
      <c r="K22" s="1083"/>
      <c r="L22" s="1083"/>
      <c r="M22" s="1083"/>
      <c r="N22" s="1083"/>
      <c r="O22" s="1083"/>
      <c r="P22" s="1083"/>
      <c r="Q22" s="1083"/>
      <c r="R22" s="1083"/>
      <c r="S22" s="1083"/>
      <c r="T22" s="1083"/>
      <c r="U22" s="1083"/>
      <c r="V22" s="1083"/>
      <c r="W22" s="1083"/>
      <c r="X22" s="1083"/>
      <c r="Y22" s="1083"/>
      <c r="Z22" s="1083"/>
      <c r="AA22" s="1083"/>
      <c r="AB22" s="1083"/>
      <c r="AC22" s="1083"/>
      <c r="AD22" s="1083"/>
      <c r="AE22" s="1083"/>
      <c r="AF22" s="1084"/>
    </row>
    <row r="23" spans="1:32" ht="15.9" customHeight="1">
      <c r="A23" s="1085"/>
      <c r="B23" s="1086"/>
      <c r="C23" s="1086"/>
      <c r="D23" s="1086"/>
      <c r="E23" s="1086"/>
      <c r="F23" s="1086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7"/>
    </row>
    <row r="24" spans="1:32" ht="2.2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ht="15" customHeight="1">
      <c r="A25" s="1150" t="s">
        <v>295</v>
      </c>
      <c r="B25" s="1151"/>
      <c r="C25" s="1151"/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1"/>
      <c r="AB25" s="1151"/>
      <c r="AC25" s="1151"/>
      <c r="AD25" s="1151"/>
      <c r="AE25" s="1151"/>
      <c r="AF25" s="1152"/>
    </row>
    <row r="26" spans="1:32" ht="260.10000000000002" customHeight="1">
      <c r="A26" s="1082"/>
      <c r="B26" s="1083"/>
      <c r="C26" s="1083"/>
      <c r="D26" s="1083"/>
      <c r="E26" s="1083"/>
      <c r="F26" s="1083"/>
      <c r="G26" s="1083"/>
      <c r="H26" s="1083"/>
      <c r="I26" s="1083"/>
      <c r="J26" s="1083"/>
      <c r="K26" s="1083"/>
      <c r="L26" s="1083"/>
      <c r="M26" s="1083"/>
      <c r="N26" s="1083"/>
      <c r="O26" s="1083"/>
      <c r="P26" s="1083"/>
      <c r="Q26" s="1083"/>
      <c r="R26" s="1083"/>
      <c r="S26" s="1083"/>
      <c r="T26" s="1083"/>
      <c r="U26" s="1083"/>
      <c r="V26" s="1083"/>
      <c r="W26" s="1083"/>
      <c r="X26" s="1083"/>
      <c r="Y26" s="1083"/>
      <c r="Z26" s="1083"/>
      <c r="AA26" s="1083"/>
      <c r="AB26" s="1083"/>
      <c r="AC26" s="1083"/>
      <c r="AD26" s="1083"/>
      <c r="AE26" s="1083"/>
      <c r="AF26" s="1084"/>
    </row>
    <row r="27" spans="1:32" ht="15.9" customHeight="1">
      <c r="A27" s="1085"/>
      <c r="B27" s="1086"/>
      <c r="C27" s="1086"/>
      <c r="D27" s="1086"/>
      <c r="E27" s="1086"/>
      <c r="F27" s="1086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7"/>
    </row>
    <row r="28" spans="1:32" ht="5.2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</row>
    <row r="29" spans="1:32" ht="2.25" customHeight="1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</row>
    <row r="30" spans="1:32" ht="15.6" customHeight="1">
      <c r="A30" s="1095" t="s">
        <v>320</v>
      </c>
      <c r="B30" s="1095"/>
      <c r="C30" s="1095"/>
      <c r="D30" s="1095"/>
      <c r="E30" s="1095"/>
      <c r="F30" s="1095"/>
      <c r="G30" s="1095"/>
      <c r="H30" s="1095"/>
      <c r="I30" s="1095"/>
      <c r="J30" s="1095"/>
      <c r="K30" s="1095"/>
      <c r="L30" s="1095"/>
      <c r="M30" s="1095"/>
      <c r="N30" s="1095"/>
      <c r="O30" s="1095"/>
      <c r="P30" s="1095"/>
      <c r="Q30" s="1095"/>
      <c r="R30" s="1095"/>
      <c r="S30" s="1095"/>
      <c r="T30" s="1095"/>
      <c r="U30" s="1095"/>
      <c r="V30" s="1095"/>
      <c r="W30" s="1153"/>
      <c r="X30" s="1153"/>
      <c r="Y30" s="1153"/>
      <c r="Z30" s="1153"/>
      <c r="AA30" s="1153"/>
      <c r="AB30" s="1153"/>
      <c r="AC30" s="1153"/>
      <c r="AD30" s="1153"/>
      <c r="AE30" s="1153"/>
      <c r="AF30" s="1153"/>
    </row>
    <row r="31" spans="1:32" ht="7.5" customHeight="1">
      <c r="A31" s="1066" t="s">
        <v>300</v>
      </c>
      <c r="B31" s="1067"/>
      <c r="C31" s="1059" t="s">
        <v>417</v>
      </c>
      <c r="D31" s="1060"/>
      <c r="E31" s="1060"/>
      <c r="F31" s="1060"/>
      <c r="G31" s="1060"/>
      <c r="H31" s="1060"/>
      <c r="I31" s="1060"/>
      <c r="J31" s="1060"/>
      <c r="K31" s="1060"/>
      <c r="L31" s="1060"/>
      <c r="M31" s="1060"/>
      <c r="N31" s="1060"/>
      <c r="O31" s="1060"/>
      <c r="P31" s="1060"/>
      <c r="Q31" s="1060"/>
      <c r="R31" s="1060"/>
      <c r="S31" s="1060"/>
      <c r="T31" s="1060"/>
      <c r="U31" s="1060"/>
      <c r="V31" s="1060"/>
      <c r="W31" s="1060"/>
      <c r="X31" s="1060"/>
      <c r="Y31" s="1060"/>
      <c r="Z31" s="1060"/>
      <c r="AA31" s="1060"/>
      <c r="AB31" s="16"/>
      <c r="AC31" s="16"/>
      <c r="AD31" s="16"/>
      <c r="AE31" s="16"/>
      <c r="AF31" s="17"/>
    </row>
    <row r="32" spans="1:32" ht="15" customHeight="1">
      <c r="A32" s="1068"/>
      <c r="B32" s="1069"/>
      <c r="C32" s="1061"/>
      <c r="D32" s="1026"/>
      <c r="E32" s="1026"/>
      <c r="F32" s="1026"/>
      <c r="G32" s="1026"/>
      <c r="H32" s="1026"/>
      <c r="I32" s="1026"/>
      <c r="J32" s="1026"/>
      <c r="K32" s="1026"/>
      <c r="L32" s="1026"/>
      <c r="M32" s="1026"/>
      <c r="N32" s="1026"/>
      <c r="O32" s="1026"/>
      <c r="P32" s="1026"/>
      <c r="Q32" s="1026"/>
      <c r="R32" s="1026"/>
      <c r="S32" s="1026"/>
      <c r="T32" s="1026"/>
      <c r="U32" s="1026"/>
      <c r="V32" s="1026"/>
      <c r="W32" s="1026"/>
      <c r="X32" s="1026"/>
      <c r="Y32" s="1026"/>
      <c r="Z32" s="1026"/>
      <c r="AA32" s="1026"/>
      <c r="AB32" s="18"/>
      <c r="AC32" s="387"/>
      <c r="AD32" s="1078" t="s">
        <v>13</v>
      </c>
      <c r="AE32" s="1079"/>
      <c r="AF32" s="19"/>
    </row>
    <row r="33" spans="1:32" ht="10.95" customHeight="1">
      <c r="A33" s="1070"/>
      <c r="B33" s="107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  <c r="Y33" s="1063"/>
      <c r="Z33" s="1063"/>
      <c r="AA33" s="1063"/>
      <c r="AB33" s="20"/>
      <c r="AC33" s="20"/>
      <c r="AD33" s="20"/>
      <c r="AE33" s="20"/>
      <c r="AF33" s="21"/>
    </row>
    <row r="34" spans="1:32" ht="7.5" customHeight="1">
      <c r="A34" s="1066" t="s">
        <v>321</v>
      </c>
      <c r="B34" s="1067"/>
      <c r="C34" s="1059" t="s">
        <v>430</v>
      </c>
      <c r="D34" s="1060"/>
      <c r="E34" s="1060"/>
      <c r="F34" s="1060"/>
      <c r="G34" s="1060"/>
      <c r="H34" s="1060"/>
      <c r="I34" s="1060"/>
      <c r="J34" s="1060"/>
      <c r="K34" s="1060"/>
      <c r="L34" s="1060"/>
      <c r="M34" s="1060"/>
      <c r="N34" s="1060"/>
      <c r="O34" s="1060"/>
      <c r="P34" s="1060"/>
      <c r="Q34" s="1060"/>
      <c r="R34" s="1060"/>
      <c r="S34" s="1060"/>
      <c r="T34" s="1060"/>
      <c r="U34" s="1060"/>
      <c r="V34" s="1060"/>
      <c r="W34" s="1060"/>
      <c r="X34" s="1060"/>
      <c r="Y34" s="1060"/>
      <c r="Z34" s="1060"/>
      <c r="AA34" s="1060"/>
      <c r="AB34" s="1060"/>
      <c r="AC34" s="1060"/>
      <c r="AD34" s="1060"/>
      <c r="AE34" s="1060"/>
      <c r="AF34" s="1080"/>
    </row>
    <row r="35" spans="1:32" ht="15" customHeight="1">
      <c r="A35" s="1068"/>
      <c r="B35" s="1069"/>
      <c r="C35" s="1061"/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1026"/>
      <c r="P35" s="1026"/>
      <c r="Q35" s="1026"/>
      <c r="R35" s="1026"/>
      <c r="S35" s="1026"/>
      <c r="T35" s="1026"/>
      <c r="U35" s="1026"/>
      <c r="V35" s="1026"/>
      <c r="W35" s="1026"/>
      <c r="X35" s="1026"/>
      <c r="Y35" s="1026"/>
      <c r="Z35" s="1026"/>
      <c r="AA35" s="1026"/>
      <c r="AB35" s="1026"/>
      <c r="AC35" s="1026"/>
      <c r="AD35" s="1026"/>
      <c r="AE35" s="1026"/>
      <c r="AF35" s="1103"/>
    </row>
    <row r="36" spans="1:32" ht="7.5" customHeight="1">
      <c r="A36" s="1070"/>
      <c r="B36" s="1071"/>
      <c r="C36" s="1061"/>
      <c r="D36" s="1026"/>
      <c r="E36" s="1026"/>
      <c r="F36" s="1026"/>
      <c r="G36" s="1026"/>
      <c r="H36" s="1026"/>
      <c r="I36" s="1026"/>
      <c r="J36" s="1026"/>
      <c r="K36" s="1026"/>
      <c r="L36" s="1026"/>
      <c r="M36" s="1026"/>
      <c r="N36" s="1026"/>
      <c r="O36" s="1026"/>
      <c r="P36" s="1026"/>
      <c r="Q36" s="1026"/>
      <c r="R36" s="1026"/>
      <c r="S36" s="1026"/>
      <c r="T36" s="1026"/>
      <c r="U36" s="1026"/>
      <c r="V36" s="1026"/>
      <c r="W36" s="1026"/>
      <c r="X36" s="1026"/>
      <c r="Y36" s="1026"/>
      <c r="Z36" s="1026"/>
      <c r="AA36" s="1026"/>
      <c r="AB36" s="1026"/>
      <c r="AC36" s="1026"/>
      <c r="AD36" s="1026"/>
      <c r="AE36" s="1026"/>
      <c r="AF36" s="1103"/>
    </row>
    <row r="37" spans="1:32" ht="24" customHeight="1">
      <c r="A37" s="1072" t="s">
        <v>298</v>
      </c>
      <c r="B37" s="1073"/>
      <c r="C37" s="1059" t="s">
        <v>431</v>
      </c>
      <c r="D37" s="1098"/>
      <c r="E37" s="1098"/>
      <c r="F37" s="1098"/>
      <c r="G37" s="1098"/>
      <c r="H37" s="1098"/>
      <c r="I37" s="1098"/>
      <c r="J37" s="1098"/>
      <c r="K37" s="1098"/>
      <c r="L37" s="1098"/>
      <c r="M37" s="1098"/>
      <c r="N37" s="1098"/>
      <c r="O37" s="1098"/>
      <c r="P37" s="1098"/>
      <c r="Q37" s="1098"/>
      <c r="R37" s="1098"/>
      <c r="S37" s="1098"/>
      <c r="T37" s="1098"/>
      <c r="U37" s="1098"/>
      <c r="V37" s="1098"/>
      <c r="W37" s="1098"/>
      <c r="X37" s="1098"/>
      <c r="Y37" s="1098"/>
      <c r="Z37" s="1098"/>
      <c r="AA37" s="1098"/>
      <c r="AB37" s="16"/>
      <c r="AC37" s="16"/>
      <c r="AD37" s="16"/>
      <c r="AE37" s="16"/>
      <c r="AF37" s="17"/>
    </row>
    <row r="38" spans="1:32" ht="15" customHeight="1">
      <c r="A38" s="1074"/>
      <c r="B38" s="1075"/>
      <c r="C38" s="1099"/>
      <c r="D38" s="1110"/>
      <c r="E38" s="1110"/>
      <c r="F38" s="1110"/>
      <c r="G38" s="1110"/>
      <c r="H38" s="1110"/>
      <c r="I38" s="1110"/>
      <c r="J38" s="1110"/>
      <c r="K38" s="1110"/>
      <c r="L38" s="1110"/>
      <c r="M38" s="1110"/>
      <c r="N38" s="1110"/>
      <c r="O38" s="1110"/>
      <c r="P38" s="1110"/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8"/>
      <c r="AC38" s="339"/>
      <c r="AD38" s="1078" t="s">
        <v>13</v>
      </c>
      <c r="AE38" s="1079"/>
      <c r="AF38" s="19"/>
    </row>
    <row r="39" spans="1:32" ht="24" customHeight="1">
      <c r="A39" s="1076"/>
      <c r="B39" s="1077"/>
      <c r="C39" s="1101"/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  <c r="O39" s="1102"/>
      <c r="P39" s="1102"/>
      <c r="Q39" s="1102"/>
      <c r="R39" s="1102"/>
      <c r="S39" s="1102"/>
      <c r="T39" s="1102"/>
      <c r="U39" s="1102"/>
      <c r="V39" s="1102"/>
      <c r="W39" s="1102"/>
      <c r="X39" s="1102"/>
      <c r="Y39" s="1102"/>
      <c r="Z39" s="1102"/>
      <c r="AA39" s="1102"/>
      <c r="AB39" s="20"/>
      <c r="AC39" s="20"/>
      <c r="AD39" s="20"/>
      <c r="AE39" s="20"/>
      <c r="AF39" s="21"/>
    </row>
    <row r="40" spans="1:32" ht="3" customHeight="1">
      <c r="A40" s="1072" t="s">
        <v>299</v>
      </c>
      <c r="B40" s="1073"/>
      <c r="C40" s="1059" t="s">
        <v>161</v>
      </c>
      <c r="D40" s="1098"/>
      <c r="E40" s="1098"/>
      <c r="F40" s="1098"/>
      <c r="G40" s="1098"/>
      <c r="H40" s="1098"/>
      <c r="I40" s="1098"/>
      <c r="J40" s="1098"/>
      <c r="K40" s="1098"/>
      <c r="L40" s="1098"/>
      <c r="M40" s="1098"/>
      <c r="N40" s="1098"/>
      <c r="O40" s="1098"/>
      <c r="P40" s="1098"/>
      <c r="Q40" s="1098"/>
      <c r="R40" s="1098"/>
      <c r="S40" s="1098"/>
      <c r="T40" s="1098"/>
      <c r="U40" s="1098"/>
      <c r="V40" s="1098"/>
      <c r="W40" s="1098"/>
      <c r="X40" s="1098"/>
      <c r="Y40" s="1098"/>
      <c r="Z40" s="1098"/>
      <c r="AA40" s="1098"/>
      <c r="AB40" s="16"/>
      <c r="AC40" s="16"/>
      <c r="AD40" s="16"/>
      <c r="AE40" s="16"/>
      <c r="AF40" s="17"/>
    </row>
    <row r="41" spans="1:32" ht="15" customHeight="1">
      <c r="A41" s="1074"/>
      <c r="B41" s="1075"/>
      <c r="C41" s="1099"/>
      <c r="D41" s="1100"/>
      <c r="E41" s="1100"/>
      <c r="F41" s="1100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8"/>
      <c r="AC41" s="339"/>
      <c r="AD41" s="1078" t="s">
        <v>13</v>
      </c>
      <c r="AE41" s="1079"/>
      <c r="AF41" s="19"/>
    </row>
    <row r="42" spans="1:32" ht="3" customHeight="1">
      <c r="A42" s="1076"/>
      <c r="B42" s="1077"/>
      <c r="C42" s="1101"/>
      <c r="D42" s="1102"/>
      <c r="E42" s="1102"/>
      <c r="F42" s="1102"/>
      <c r="G42" s="1102"/>
      <c r="H42" s="1102"/>
      <c r="I42" s="1102"/>
      <c r="J42" s="1102"/>
      <c r="K42" s="1102"/>
      <c r="L42" s="1102"/>
      <c r="M42" s="1102"/>
      <c r="N42" s="1102"/>
      <c r="O42" s="1102"/>
      <c r="P42" s="1102"/>
      <c r="Q42" s="1102"/>
      <c r="R42" s="1102"/>
      <c r="S42" s="1102"/>
      <c r="T42" s="1102"/>
      <c r="U42" s="1102"/>
      <c r="V42" s="1102"/>
      <c r="W42" s="1102"/>
      <c r="X42" s="1102"/>
      <c r="Y42" s="1102"/>
      <c r="Z42" s="1102"/>
      <c r="AA42" s="1102"/>
      <c r="AB42" s="20"/>
      <c r="AC42" s="20"/>
      <c r="AD42" s="20"/>
      <c r="AE42" s="20"/>
      <c r="AF42" s="21"/>
    </row>
    <row r="43" spans="1:32" ht="3" customHeight="1">
      <c r="A43" s="1104" t="s">
        <v>495</v>
      </c>
      <c r="B43" s="1105"/>
      <c r="C43" s="22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16"/>
      <c r="AC43" s="16"/>
      <c r="AD43" s="16"/>
      <c r="AE43" s="16"/>
      <c r="AF43" s="19"/>
    </row>
    <row r="44" spans="1:32" ht="15" customHeight="1">
      <c r="A44" s="1106"/>
      <c r="B44" s="1107"/>
      <c r="C44" s="1061" t="s">
        <v>505</v>
      </c>
      <c r="D44" s="1110"/>
      <c r="E44" s="1110"/>
      <c r="F44" s="1110"/>
      <c r="G44" s="1110"/>
      <c r="H44" s="1110"/>
      <c r="I44" s="1110"/>
      <c r="J44" s="1110"/>
      <c r="K44" s="1110"/>
      <c r="L44" s="1110"/>
      <c r="M44" s="1110"/>
      <c r="N44" s="1110"/>
      <c r="O44" s="1110"/>
      <c r="P44" s="1110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23"/>
      <c r="AC44" s="339"/>
      <c r="AD44" s="1078" t="s">
        <v>13</v>
      </c>
      <c r="AE44" s="1079"/>
      <c r="AF44" s="24"/>
    </row>
    <row r="45" spans="1:32" ht="3" customHeight="1">
      <c r="A45" s="1108"/>
      <c r="B45" s="1109"/>
      <c r="C45" s="342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25"/>
      <c r="AC45" s="25"/>
      <c r="AD45" s="25"/>
      <c r="AE45" s="25"/>
      <c r="AF45" s="19"/>
    </row>
    <row r="46" spans="1:32" ht="7.5" customHeight="1">
      <c r="A46" s="1064" t="s">
        <v>322</v>
      </c>
      <c r="B46" s="1065"/>
      <c r="C46" s="1059" t="s">
        <v>162</v>
      </c>
      <c r="D46" s="1060"/>
      <c r="E46" s="1060"/>
      <c r="F46" s="1060"/>
      <c r="G46" s="1060"/>
      <c r="H46" s="1060"/>
      <c r="I46" s="1060"/>
      <c r="J46" s="1060"/>
      <c r="K46" s="1060"/>
      <c r="L46" s="1060"/>
      <c r="M46" s="1060"/>
      <c r="N46" s="1060"/>
      <c r="O46" s="1060"/>
      <c r="P46" s="1060"/>
      <c r="Q46" s="1060"/>
      <c r="R46" s="1060"/>
      <c r="S46" s="1060"/>
      <c r="T46" s="1060"/>
      <c r="U46" s="1060"/>
      <c r="V46" s="1060"/>
      <c r="W46" s="1060"/>
      <c r="X46" s="1060"/>
      <c r="Y46" s="1060"/>
      <c r="Z46" s="1060"/>
      <c r="AA46" s="1060"/>
      <c r="AB46" s="1060"/>
      <c r="AC46" s="1060"/>
      <c r="AD46" s="1060"/>
      <c r="AE46" s="1060"/>
      <c r="AF46" s="1080"/>
    </row>
    <row r="47" spans="1:32" ht="15" customHeight="1">
      <c r="A47" s="1064"/>
      <c r="B47" s="1065"/>
      <c r="C47" s="1061"/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1026"/>
      <c r="P47" s="1026"/>
      <c r="Q47" s="1026"/>
      <c r="R47" s="1026"/>
      <c r="S47" s="1026"/>
      <c r="T47" s="1026"/>
      <c r="U47" s="1026"/>
      <c r="V47" s="1026"/>
      <c r="W47" s="1026"/>
      <c r="X47" s="1026"/>
      <c r="Y47" s="1026"/>
      <c r="Z47" s="1026"/>
      <c r="AA47" s="1026"/>
      <c r="AB47" s="1026"/>
      <c r="AC47" s="1026"/>
      <c r="AD47" s="1026"/>
      <c r="AE47" s="1026"/>
      <c r="AF47" s="1103"/>
    </row>
    <row r="48" spans="1:32" ht="7.5" customHeight="1">
      <c r="A48" s="1064"/>
      <c r="B48" s="1065"/>
      <c r="C48" s="1062"/>
      <c r="D48" s="1063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  <c r="Y48" s="1063"/>
      <c r="Z48" s="1063"/>
      <c r="AA48" s="1063"/>
      <c r="AB48" s="1063"/>
      <c r="AC48" s="1063"/>
      <c r="AD48" s="1063"/>
      <c r="AE48" s="1063"/>
      <c r="AF48" s="1081"/>
    </row>
    <row r="49" spans="1:32" ht="3" customHeight="1">
      <c r="A49" s="1072" t="s">
        <v>287</v>
      </c>
      <c r="B49" s="1073"/>
      <c r="C49" s="1059" t="s">
        <v>432</v>
      </c>
      <c r="D49" s="1060"/>
      <c r="E49" s="1060"/>
      <c r="F49" s="1060"/>
      <c r="G49" s="1060"/>
      <c r="H49" s="1060"/>
      <c r="I49" s="1060"/>
      <c r="J49" s="1060"/>
      <c r="K49" s="1060"/>
      <c r="L49" s="1060"/>
      <c r="M49" s="1060"/>
      <c r="N49" s="1060"/>
      <c r="O49" s="1060"/>
      <c r="P49" s="1060"/>
      <c r="Q49" s="1060"/>
      <c r="R49" s="1060"/>
      <c r="S49" s="1060"/>
      <c r="T49" s="1060"/>
      <c r="U49" s="1060"/>
      <c r="V49" s="1060"/>
      <c r="W49" s="1060"/>
      <c r="X49" s="1060"/>
      <c r="Y49" s="1060"/>
      <c r="Z49" s="1060"/>
      <c r="AA49" s="1060"/>
      <c r="AB49" s="124"/>
      <c r="AC49" s="124"/>
      <c r="AD49" s="124"/>
      <c r="AE49" s="124"/>
      <c r="AF49" s="125"/>
    </row>
    <row r="50" spans="1:32" ht="15" customHeight="1">
      <c r="A50" s="1074"/>
      <c r="B50" s="1075"/>
      <c r="C50" s="1061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1026"/>
      <c r="P50" s="1026"/>
      <c r="Q50" s="1026"/>
      <c r="R50" s="1026"/>
      <c r="S50" s="1026"/>
      <c r="T50" s="1026"/>
      <c r="U50" s="1026"/>
      <c r="V50" s="1026"/>
      <c r="W50" s="1026"/>
      <c r="X50" s="1026"/>
      <c r="Y50" s="1026"/>
      <c r="Z50" s="1026"/>
      <c r="AA50" s="1026"/>
      <c r="AB50" s="18"/>
      <c r="AC50" s="339"/>
      <c r="AD50" s="1078" t="s">
        <v>13</v>
      </c>
      <c r="AE50" s="1079"/>
      <c r="AF50" s="126"/>
    </row>
    <row r="51" spans="1:32" ht="3" customHeight="1">
      <c r="A51" s="1076"/>
      <c r="B51" s="1077"/>
      <c r="C51" s="1062"/>
      <c r="D51" s="1063"/>
      <c r="E51" s="1063"/>
      <c r="F51" s="1063"/>
      <c r="G51" s="1063"/>
      <c r="H51" s="1063"/>
      <c r="I51" s="1063"/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27"/>
      <c r="AC51" s="127"/>
      <c r="AD51" s="127"/>
      <c r="AE51" s="127"/>
      <c r="AF51" s="128"/>
    </row>
    <row r="52" spans="1:32" ht="3" customHeight="1">
      <c r="A52" s="1072" t="s">
        <v>286</v>
      </c>
      <c r="B52" s="1073"/>
      <c r="C52" s="1059" t="s">
        <v>111</v>
      </c>
      <c r="D52" s="1060"/>
      <c r="E52" s="1060"/>
      <c r="F52" s="1060"/>
      <c r="G52" s="1060"/>
      <c r="H52" s="1060"/>
      <c r="I52" s="1060"/>
      <c r="J52" s="1060"/>
      <c r="K52" s="1060"/>
      <c r="L52" s="1060"/>
      <c r="M52" s="1060"/>
      <c r="N52" s="1060"/>
      <c r="O52" s="1060"/>
      <c r="P52" s="1060"/>
      <c r="Q52" s="1060"/>
      <c r="R52" s="1060"/>
      <c r="S52" s="1060"/>
      <c r="T52" s="1060"/>
      <c r="U52" s="1060"/>
      <c r="V52" s="1060"/>
      <c r="W52" s="1060"/>
      <c r="X52" s="1060"/>
      <c r="Y52" s="1060"/>
      <c r="Z52" s="1060"/>
      <c r="AA52" s="1060"/>
      <c r="AB52" s="124"/>
      <c r="AC52" s="124"/>
      <c r="AD52" s="124"/>
      <c r="AE52" s="124"/>
      <c r="AF52" s="125"/>
    </row>
    <row r="53" spans="1:32" ht="15" customHeight="1">
      <c r="A53" s="1074"/>
      <c r="B53" s="1075"/>
      <c r="C53" s="1061"/>
      <c r="D53" s="1026"/>
      <c r="E53" s="1026"/>
      <c r="F53" s="1026"/>
      <c r="G53" s="1026"/>
      <c r="H53" s="1026"/>
      <c r="I53" s="1026"/>
      <c r="J53" s="1026"/>
      <c r="K53" s="1026"/>
      <c r="L53" s="1026"/>
      <c r="M53" s="1026"/>
      <c r="N53" s="1026"/>
      <c r="O53" s="1026"/>
      <c r="P53" s="1026"/>
      <c r="Q53" s="1026"/>
      <c r="R53" s="1026"/>
      <c r="S53" s="1026"/>
      <c r="T53" s="1026"/>
      <c r="U53" s="1026"/>
      <c r="V53" s="1026"/>
      <c r="W53" s="1026"/>
      <c r="X53" s="1026"/>
      <c r="Y53" s="1026"/>
      <c r="Z53" s="1026"/>
      <c r="AA53" s="1026"/>
      <c r="AB53" s="18"/>
      <c r="AC53" s="339"/>
      <c r="AD53" s="1078" t="s">
        <v>13</v>
      </c>
      <c r="AE53" s="1079"/>
      <c r="AF53" s="126"/>
    </row>
    <row r="54" spans="1:32" ht="3" customHeight="1">
      <c r="A54" s="1076"/>
      <c r="B54" s="1077"/>
      <c r="C54" s="1062"/>
      <c r="D54" s="1063"/>
      <c r="E54" s="1063"/>
      <c r="F54" s="1063"/>
      <c r="G54" s="1063"/>
      <c r="H54" s="1063"/>
      <c r="I54" s="1063"/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27"/>
      <c r="AC54" s="127"/>
      <c r="AD54" s="127"/>
      <c r="AE54" s="127"/>
      <c r="AF54" s="128"/>
    </row>
    <row r="55" spans="1:32" ht="3" customHeight="1">
      <c r="A55" s="1072" t="s">
        <v>288</v>
      </c>
      <c r="B55" s="1073"/>
      <c r="C55" s="1059" t="s">
        <v>339</v>
      </c>
      <c r="D55" s="1060"/>
      <c r="E55" s="1060"/>
      <c r="F55" s="1060"/>
      <c r="G55" s="1060"/>
      <c r="H55" s="1060"/>
      <c r="I55" s="1060"/>
      <c r="J55" s="1060"/>
      <c r="K55" s="1060"/>
      <c r="L55" s="1060"/>
      <c r="M55" s="1060"/>
      <c r="N55" s="1060"/>
      <c r="O55" s="1060"/>
      <c r="P55" s="1060"/>
      <c r="Q55" s="1060"/>
      <c r="R55" s="1060"/>
      <c r="S55" s="1060"/>
      <c r="T55" s="1060"/>
      <c r="U55" s="1060"/>
      <c r="V55" s="1060"/>
      <c r="W55" s="1060"/>
      <c r="X55" s="1060"/>
      <c r="Y55" s="1060"/>
      <c r="Z55" s="1060"/>
      <c r="AA55" s="1060"/>
      <c r="AB55" s="124"/>
      <c r="AC55" s="124"/>
      <c r="AD55" s="124"/>
      <c r="AE55" s="124"/>
      <c r="AF55" s="125"/>
    </row>
    <row r="56" spans="1:32" ht="15" customHeight="1">
      <c r="A56" s="1074"/>
      <c r="B56" s="1075"/>
      <c r="C56" s="1061"/>
      <c r="D56" s="1026"/>
      <c r="E56" s="1026"/>
      <c r="F56" s="1026"/>
      <c r="G56" s="1026"/>
      <c r="H56" s="1026"/>
      <c r="I56" s="1026"/>
      <c r="J56" s="1026"/>
      <c r="K56" s="1026"/>
      <c r="L56" s="1026"/>
      <c r="M56" s="1026"/>
      <c r="N56" s="1026"/>
      <c r="O56" s="1026"/>
      <c r="P56" s="1026"/>
      <c r="Q56" s="1026"/>
      <c r="R56" s="1026"/>
      <c r="S56" s="1026"/>
      <c r="T56" s="1026"/>
      <c r="U56" s="1026"/>
      <c r="V56" s="1026"/>
      <c r="W56" s="1026"/>
      <c r="X56" s="1026"/>
      <c r="Y56" s="1026"/>
      <c r="Z56" s="1026"/>
      <c r="AA56" s="1026"/>
      <c r="AB56" s="18"/>
      <c r="AC56" s="339"/>
      <c r="AD56" s="1078" t="s">
        <v>13</v>
      </c>
      <c r="AE56" s="1079"/>
      <c r="AF56" s="126"/>
    </row>
    <row r="57" spans="1:32" ht="3" customHeight="1">
      <c r="A57" s="1076"/>
      <c r="B57" s="1077"/>
      <c r="C57" s="1062"/>
      <c r="D57" s="1063"/>
      <c r="E57" s="1063"/>
      <c r="F57" s="1063"/>
      <c r="G57" s="1063"/>
      <c r="H57" s="1063"/>
      <c r="I57" s="1063"/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27"/>
      <c r="AC57" s="127"/>
      <c r="AD57" s="127"/>
      <c r="AE57" s="127"/>
      <c r="AF57" s="128"/>
    </row>
    <row r="58" spans="1:32" ht="12" customHeight="1">
      <c r="A58" s="1064" t="s">
        <v>323</v>
      </c>
      <c r="B58" s="1065"/>
      <c r="C58" s="1059" t="s">
        <v>433</v>
      </c>
      <c r="D58" s="1060"/>
      <c r="E58" s="1060"/>
      <c r="F58" s="1060"/>
      <c r="G58" s="1060"/>
      <c r="H58" s="1060"/>
      <c r="I58" s="1060"/>
      <c r="J58" s="1060"/>
      <c r="K58" s="1060"/>
      <c r="L58" s="1060"/>
      <c r="M58" s="1060"/>
      <c r="N58" s="1060"/>
      <c r="O58" s="1060"/>
      <c r="P58" s="1060"/>
      <c r="Q58" s="1060"/>
      <c r="R58" s="1060"/>
      <c r="S58" s="1060"/>
      <c r="T58" s="1060"/>
      <c r="U58" s="1060"/>
      <c r="V58" s="1060"/>
      <c r="W58" s="1060"/>
      <c r="X58" s="1060"/>
      <c r="Y58" s="1060"/>
      <c r="Z58" s="1060"/>
      <c r="AA58" s="1060"/>
      <c r="AB58" s="124"/>
      <c r="AC58" s="124"/>
      <c r="AD58" s="124"/>
      <c r="AE58" s="124"/>
      <c r="AF58" s="125"/>
    </row>
    <row r="59" spans="1:32" ht="15" customHeight="1">
      <c r="A59" s="1064"/>
      <c r="B59" s="1065"/>
      <c r="C59" s="1061"/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1026"/>
      <c r="P59" s="1026"/>
      <c r="Q59" s="1026"/>
      <c r="R59" s="1026"/>
      <c r="S59" s="1026"/>
      <c r="T59" s="1026"/>
      <c r="U59" s="1026"/>
      <c r="V59" s="1026"/>
      <c r="W59" s="1026"/>
      <c r="X59" s="1026"/>
      <c r="Y59" s="1026"/>
      <c r="Z59" s="1026"/>
      <c r="AA59" s="1026"/>
      <c r="AB59" s="18"/>
      <c r="AC59" s="339"/>
      <c r="AD59" s="1078" t="s">
        <v>13</v>
      </c>
      <c r="AE59" s="1079"/>
      <c r="AF59" s="126"/>
    </row>
    <row r="60" spans="1:32" ht="12" customHeight="1">
      <c r="A60" s="1064"/>
      <c r="B60" s="1065"/>
      <c r="C60" s="1062"/>
      <c r="D60" s="1063"/>
      <c r="E60" s="1063"/>
      <c r="F60" s="1063"/>
      <c r="G60" s="1063"/>
      <c r="H60" s="1063"/>
      <c r="I60" s="1063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27"/>
      <c r="AC60" s="127"/>
      <c r="AD60" s="127"/>
      <c r="AE60" s="127"/>
      <c r="AF60" s="128"/>
    </row>
    <row r="61" spans="1:32" ht="3" customHeight="1">
      <c r="A61" s="1064" t="s">
        <v>302</v>
      </c>
      <c r="B61" s="1065"/>
      <c r="C61" s="1059" t="s">
        <v>188</v>
      </c>
      <c r="D61" s="1060"/>
      <c r="E61" s="1060"/>
      <c r="F61" s="1060"/>
      <c r="G61" s="1060"/>
      <c r="H61" s="1060"/>
      <c r="I61" s="1060"/>
      <c r="J61" s="1060"/>
      <c r="K61" s="1060"/>
      <c r="L61" s="1060"/>
      <c r="M61" s="1060"/>
      <c r="N61" s="1060"/>
      <c r="O61" s="1060"/>
      <c r="P61" s="1060"/>
      <c r="Q61" s="1060"/>
      <c r="R61" s="1060"/>
      <c r="S61" s="1060"/>
      <c r="T61" s="1060"/>
      <c r="U61" s="1060"/>
      <c r="V61" s="1060"/>
      <c r="W61" s="1060"/>
      <c r="X61" s="1060"/>
      <c r="Y61" s="1060"/>
      <c r="Z61" s="1060"/>
      <c r="AA61" s="1060"/>
      <c r="AB61" s="124"/>
      <c r="AC61" s="124"/>
      <c r="AD61" s="124"/>
      <c r="AE61" s="124"/>
      <c r="AF61" s="125"/>
    </row>
    <row r="62" spans="1:32" ht="15" customHeight="1">
      <c r="A62" s="1064"/>
      <c r="B62" s="1065"/>
      <c r="C62" s="1061"/>
      <c r="D62" s="1026"/>
      <c r="E62" s="1026"/>
      <c r="F62" s="1026"/>
      <c r="G62" s="1026"/>
      <c r="H62" s="1026"/>
      <c r="I62" s="1026"/>
      <c r="J62" s="1026"/>
      <c r="K62" s="1026"/>
      <c r="L62" s="1026"/>
      <c r="M62" s="1026"/>
      <c r="N62" s="1026"/>
      <c r="O62" s="1026"/>
      <c r="P62" s="1026"/>
      <c r="Q62" s="1026"/>
      <c r="R62" s="1026"/>
      <c r="S62" s="1026"/>
      <c r="T62" s="1026"/>
      <c r="U62" s="1026"/>
      <c r="V62" s="1026"/>
      <c r="W62" s="1026"/>
      <c r="X62" s="1026"/>
      <c r="Y62" s="1026"/>
      <c r="Z62" s="1026"/>
      <c r="AA62" s="1026"/>
      <c r="AB62" s="18"/>
      <c r="AC62" s="339"/>
      <c r="AD62" s="1078" t="s">
        <v>13</v>
      </c>
      <c r="AE62" s="1079"/>
      <c r="AF62" s="126"/>
    </row>
    <row r="63" spans="1:32" ht="3" customHeight="1">
      <c r="A63" s="1064"/>
      <c r="B63" s="1065"/>
      <c r="C63" s="1062"/>
      <c r="D63" s="1063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27"/>
      <c r="AC63" s="127"/>
      <c r="AD63" s="127"/>
      <c r="AE63" s="127"/>
      <c r="AF63" s="128"/>
    </row>
    <row r="64" spans="1:32" ht="3" customHeight="1">
      <c r="A64" s="1064"/>
      <c r="B64" s="1065"/>
      <c r="C64" s="1059" t="s">
        <v>649</v>
      </c>
      <c r="D64" s="1060"/>
      <c r="E64" s="1060"/>
      <c r="F64" s="1060"/>
      <c r="G64" s="1060"/>
      <c r="H64" s="1060"/>
      <c r="I64" s="1060"/>
      <c r="J64" s="1060"/>
      <c r="K64" s="1060"/>
      <c r="L64" s="1060"/>
      <c r="M64" s="1060"/>
      <c r="N64" s="1060"/>
      <c r="O64" s="1060"/>
      <c r="P64" s="1060"/>
      <c r="Q64" s="1060"/>
      <c r="R64" s="1060"/>
      <c r="S64" s="1060"/>
      <c r="T64" s="1060"/>
      <c r="U64" s="1060"/>
      <c r="V64" s="1060"/>
      <c r="W64" s="1060"/>
      <c r="X64" s="1060"/>
      <c r="Y64" s="1060"/>
      <c r="Z64" s="1060"/>
      <c r="AA64" s="1060"/>
      <c r="AB64" s="124"/>
      <c r="AC64" s="124"/>
      <c r="AD64" s="124"/>
      <c r="AE64" s="124"/>
      <c r="AF64" s="125"/>
    </row>
    <row r="65" spans="1:32" ht="15" customHeight="1">
      <c r="A65" s="1064"/>
      <c r="B65" s="1065"/>
      <c r="C65" s="1061"/>
      <c r="D65" s="1026"/>
      <c r="E65" s="1026"/>
      <c r="F65" s="1026"/>
      <c r="G65" s="1026"/>
      <c r="H65" s="1026"/>
      <c r="I65" s="1026"/>
      <c r="J65" s="1026"/>
      <c r="K65" s="1026"/>
      <c r="L65" s="1026"/>
      <c r="M65" s="1026"/>
      <c r="N65" s="1026"/>
      <c r="O65" s="1026"/>
      <c r="P65" s="1026"/>
      <c r="Q65" s="1026"/>
      <c r="R65" s="1026"/>
      <c r="S65" s="1026"/>
      <c r="T65" s="1026"/>
      <c r="U65" s="1026"/>
      <c r="V65" s="1026"/>
      <c r="W65" s="1026"/>
      <c r="X65" s="1026"/>
      <c r="Y65" s="1026"/>
      <c r="Z65" s="1026"/>
      <c r="AA65" s="1026"/>
      <c r="AB65" s="18"/>
      <c r="AC65" s="339"/>
      <c r="AD65" s="1078" t="s">
        <v>13</v>
      </c>
      <c r="AE65" s="1079"/>
      <c r="AF65" s="126"/>
    </row>
    <row r="66" spans="1:32" ht="3" customHeight="1">
      <c r="A66" s="1064"/>
      <c r="B66" s="1065"/>
      <c r="C66" s="1062"/>
      <c r="D66" s="1063"/>
      <c r="E66" s="1063"/>
      <c r="F66" s="1063"/>
      <c r="G66" s="1063"/>
      <c r="H66" s="1063"/>
      <c r="I66" s="1063"/>
      <c r="J66" s="1063"/>
      <c r="K66" s="1063"/>
      <c r="L66" s="1063"/>
      <c r="M66" s="1063"/>
      <c r="N66" s="1063"/>
      <c r="O66" s="1063"/>
      <c r="P66" s="1063"/>
      <c r="Q66" s="1063"/>
      <c r="R66" s="1063"/>
      <c r="S66" s="1063"/>
      <c r="T66" s="1063"/>
      <c r="U66" s="1063"/>
      <c r="V66" s="1063"/>
      <c r="W66" s="1063"/>
      <c r="X66" s="1063"/>
      <c r="Y66" s="1063"/>
      <c r="Z66" s="1063"/>
      <c r="AA66" s="1063"/>
      <c r="AB66" s="127"/>
      <c r="AC66" s="127"/>
      <c r="AD66" s="127"/>
      <c r="AE66" s="127"/>
      <c r="AF66" s="128"/>
    </row>
    <row r="67" spans="1:32" ht="3" customHeight="1">
      <c r="A67" s="1064" t="s">
        <v>301</v>
      </c>
      <c r="B67" s="1065"/>
      <c r="C67" s="1059" t="s">
        <v>482</v>
      </c>
      <c r="D67" s="1060"/>
      <c r="E67" s="1060"/>
      <c r="F67" s="1060"/>
      <c r="G67" s="1060"/>
      <c r="H67" s="1060"/>
      <c r="I67" s="1060"/>
      <c r="J67" s="1060"/>
      <c r="K67" s="1060"/>
      <c r="L67" s="1060"/>
      <c r="M67" s="1060"/>
      <c r="N67" s="1060"/>
      <c r="O67" s="1060"/>
      <c r="P67" s="1060"/>
      <c r="Q67" s="1060"/>
      <c r="R67" s="1060"/>
      <c r="S67" s="1060"/>
      <c r="T67" s="1060"/>
      <c r="U67" s="1060"/>
      <c r="V67" s="1060"/>
      <c r="W67" s="1060"/>
      <c r="X67" s="1060"/>
      <c r="Y67" s="1060"/>
      <c r="Z67" s="1060"/>
      <c r="AA67" s="1060"/>
      <c r="AB67" s="124"/>
      <c r="AC67" s="124"/>
      <c r="AD67" s="124"/>
      <c r="AE67" s="124"/>
      <c r="AF67" s="125"/>
    </row>
    <row r="68" spans="1:32" ht="15" customHeight="1">
      <c r="A68" s="1064"/>
      <c r="B68" s="1065"/>
      <c r="C68" s="1061"/>
      <c r="D68" s="1026"/>
      <c r="E68" s="1026"/>
      <c r="F68" s="1026"/>
      <c r="G68" s="1026"/>
      <c r="H68" s="1026"/>
      <c r="I68" s="1026"/>
      <c r="J68" s="1026"/>
      <c r="K68" s="1026"/>
      <c r="L68" s="1026"/>
      <c r="M68" s="1026"/>
      <c r="N68" s="1026"/>
      <c r="O68" s="1026"/>
      <c r="P68" s="1026"/>
      <c r="Q68" s="1026"/>
      <c r="R68" s="1026"/>
      <c r="S68" s="1026"/>
      <c r="T68" s="1026"/>
      <c r="U68" s="1026"/>
      <c r="V68" s="1026"/>
      <c r="W68" s="1026"/>
      <c r="X68" s="1026"/>
      <c r="Y68" s="1026"/>
      <c r="Z68" s="1026"/>
      <c r="AA68" s="1026"/>
      <c r="AB68" s="18"/>
      <c r="AC68" s="339"/>
      <c r="AD68" s="1078" t="s">
        <v>13</v>
      </c>
      <c r="AE68" s="1079"/>
      <c r="AF68" s="126"/>
    </row>
    <row r="69" spans="1:32" ht="3" customHeight="1">
      <c r="A69" s="1064"/>
      <c r="B69" s="1065"/>
      <c r="C69" s="1062"/>
      <c r="D69" s="1063"/>
      <c r="E69" s="1063"/>
      <c r="F69" s="1063"/>
      <c r="G69" s="1063"/>
      <c r="H69" s="1063"/>
      <c r="I69" s="1063"/>
      <c r="J69" s="1063"/>
      <c r="K69" s="1063"/>
      <c r="L69" s="1063"/>
      <c r="M69" s="1063"/>
      <c r="N69" s="1063"/>
      <c r="O69" s="1063"/>
      <c r="P69" s="1063"/>
      <c r="Q69" s="1063"/>
      <c r="R69" s="1063"/>
      <c r="S69" s="1063"/>
      <c r="T69" s="1063"/>
      <c r="U69" s="1063"/>
      <c r="V69" s="1063"/>
      <c r="W69" s="1063"/>
      <c r="X69" s="1063"/>
      <c r="Y69" s="1063"/>
      <c r="Z69" s="1063"/>
      <c r="AA69" s="1063"/>
      <c r="AB69" s="127"/>
      <c r="AC69" s="127"/>
      <c r="AD69" s="127"/>
      <c r="AE69" s="127"/>
      <c r="AF69" s="128"/>
    </row>
    <row r="70" spans="1:32" ht="3" customHeight="1">
      <c r="A70" s="1066"/>
      <c r="B70" s="1067"/>
      <c r="C70" s="1059" t="s">
        <v>650</v>
      </c>
      <c r="D70" s="1060"/>
      <c r="E70" s="1060"/>
      <c r="F70" s="1060"/>
      <c r="G70" s="1060"/>
      <c r="H70" s="1060"/>
      <c r="I70" s="1060"/>
      <c r="J70" s="1060"/>
      <c r="K70" s="1060"/>
      <c r="L70" s="1060"/>
      <c r="M70" s="1060"/>
      <c r="N70" s="1060"/>
      <c r="O70" s="1060"/>
      <c r="P70" s="1060"/>
      <c r="Q70" s="1060"/>
      <c r="R70" s="1060"/>
      <c r="S70" s="1060"/>
      <c r="T70" s="1060"/>
      <c r="U70" s="1060"/>
      <c r="V70" s="1060"/>
      <c r="W70" s="1060"/>
      <c r="X70" s="1060"/>
      <c r="Y70" s="1060"/>
      <c r="Z70" s="1060"/>
      <c r="AA70" s="1060"/>
      <c r="AB70" s="1060"/>
      <c r="AC70" s="127"/>
      <c r="AE70" s="16"/>
      <c r="AF70" s="17"/>
    </row>
    <row r="71" spans="1:32" ht="15" customHeight="1">
      <c r="A71" s="1068"/>
      <c r="B71" s="1069"/>
      <c r="C71" s="1061"/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1026"/>
      <c r="P71" s="1026"/>
      <c r="Q71" s="1026"/>
      <c r="R71" s="1026"/>
      <c r="S71" s="1026"/>
      <c r="T71" s="1026"/>
      <c r="U71" s="1026"/>
      <c r="V71" s="1026"/>
      <c r="W71" s="1026"/>
      <c r="X71" s="1026"/>
      <c r="Y71" s="1026"/>
      <c r="Z71" s="1026"/>
      <c r="AA71" s="1026"/>
      <c r="AB71" s="1026"/>
      <c r="AC71" s="338"/>
      <c r="AD71" s="1096" t="s">
        <v>13</v>
      </c>
      <c r="AE71" s="1097"/>
      <c r="AF71" s="19"/>
    </row>
    <row r="72" spans="1:32" ht="3" customHeight="1">
      <c r="A72" s="1070"/>
      <c r="B72" s="1071"/>
      <c r="C72" s="1062"/>
      <c r="D72" s="1063"/>
      <c r="E72" s="1063"/>
      <c r="F72" s="1063"/>
      <c r="G72" s="1063"/>
      <c r="H72" s="1063"/>
      <c r="I72" s="1063"/>
      <c r="J72" s="1063"/>
      <c r="K72" s="1063"/>
      <c r="L72" s="1063"/>
      <c r="M72" s="1063"/>
      <c r="N72" s="1063"/>
      <c r="O72" s="1063"/>
      <c r="P72" s="1063"/>
      <c r="Q72" s="1063"/>
      <c r="R72" s="1063"/>
      <c r="S72" s="1063"/>
      <c r="T72" s="1063"/>
      <c r="U72" s="1063"/>
      <c r="V72" s="1063"/>
      <c r="W72" s="1063"/>
      <c r="X72" s="1063"/>
      <c r="Y72" s="1063"/>
      <c r="Z72" s="1063"/>
      <c r="AA72" s="1063"/>
      <c r="AB72" s="1063"/>
      <c r="AC72" s="337"/>
      <c r="AD72" s="20"/>
      <c r="AE72" s="20"/>
      <c r="AF72" s="21"/>
    </row>
    <row r="73" spans="1:32" ht="10.5" customHeight="1">
      <c r="A73" s="1064" t="s">
        <v>324</v>
      </c>
      <c r="B73" s="1065"/>
      <c r="C73" s="1059" t="s">
        <v>189</v>
      </c>
      <c r="D73" s="1060"/>
      <c r="E73" s="1060"/>
      <c r="F73" s="1060"/>
      <c r="G73" s="1060"/>
      <c r="H73" s="1060"/>
      <c r="I73" s="1060"/>
      <c r="J73" s="1060"/>
      <c r="K73" s="1060"/>
      <c r="L73" s="1060"/>
      <c r="M73" s="1060"/>
      <c r="N73" s="1060"/>
      <c r="O73" s="1060"/>
      <c r="P73" s="1060"/>
      <c r="Q73" s="1060"/>
      <c r="R73" s="1060"/>
      <c r="S73" s="1060"/>
      <c r="T73" s="1060"/>
      <c r="U73" s="1060"/>
      <c r="V73" s="1060"/>
      <c r="W73" s="1060"/>
      <c r="X73" s="1060"/>
      <c r="Y73" s="1060"/>
      <c r="Z73" s="1060"/>
      <c r="AA73" s="1060"/>
      <c r="AB73" s="1060"/>
      <c r="AC73" s="1060"/>
      <c r="AD73" s="1060"/>
      <c r="AE73" s="1060"/>
      <c r="AF73" s="1080"/>
    </row>
    <row r="74" spans="1:32" ht="10.5" customHeight="1">
      <c r="A74" s="1064"/>
      <c r="B74" s="1065"/>
      <c r="C74" s="1062"/>
      <c r="D74" s="1063"/>
      <c r="E74" s="1063"/>
      <c r="F74" s="1063"/>
      <c r="G74" s="1063"/>
      <c r="H74" s="1063"/>
      <c r="I74" s="1063"/>
      <c r="J74" s="1063"/>
      <c r="K74" s="1063"/>
      <c r="L74" s="1063"/>
      <c r="M74" s="1063"/>
      <c r="N74" s="1063"/>
      <c r="O74" s="1063"/>
      <c r="P74" s="1063"/>
      <c r="Q74" s="1063"/>
      <c r="R74" s="1063"/>
      <c r="S74" s="1063"/>
      <c r="T74" s="1063"/>
      <c r="U74" s="1063"/>
      <c r="V74" s="1063"/>
      <c r="W74" s="1063"/>
      <c r="X74" s="1063"/>
      <c r="Y74" s="1063"/>
      <c r="Z74" s="1063"/>
      <c r="AA74" s="1063"/>
      <c r="AB74" s="1063"/>
      <c r="AC74" s="1063"/>
      <c r="AD74" s="1063"/>
      <c r="AE74" s="1063"/>
      <c r="AF74" s="1081"/>
    </row>
    <row r="75" spans="1:32" ht="12" customHeight="1">
      <c r="A75" s="1072" t="s">
        <v>303</v>
      </c>
      <c r="B75" s="1073"/>
      <c r="C75" s="1059" t="s">
        <v>112</v>
      </c>
      <c r="D75" s="1060"/>
      <c r="E75" s="1060"/>
      <c r="F75" s="1060"/>
      <c r="G75" s="1060"/>
      <c r="H75" s="1060"/>
      <c r="I75" s="1060"/>
      <c r="J75" s="1060"/>
      <c r="K75" s="1060"/>
      <c r="L75" s="1060"/>
      <c r="M75" s="1060"/>
      <c r="N75" s="1060"/>
      <c r="O75" s="1060"/>
      <c r="P75" s="1060"/>
      <c r="Q75" s="1060"/>
      <c r="R75" s="1060"/>
      <c r="S75" s="1060"/>
      <c r="T75" s="1060"/>
      <c r="U75" s="1060"/>
      <c r="V75" s="1060"/>
      <c r="W75" s="1060"/>
      <c r="X75" s="1060"/>
      <c r="Y75" s="1060"/>
      <c r="Z75" s="1060"/>
      <c r="AA75" s="1060"/>
      <c r="AB75" s="124"/>
      <c r="AC75" s="124"/>
      <c r="AD75" s="124"/>
      <c r="AE75" s="124"/>
      <c r="AF75" s="125"/>
    </row>
    <row r="76" spans="1:32" ht="15" customHeight="1">
      <c r="A76" s="1074"/>
      <c r="B76" s="1075"/>
      <c r="C76" s="1061"/>
      <c r="D76" s="1026"/>
      <c r="E76" s="1026"/>
      <c r="F76" s="1026"/>
      <c r="G76" s="1026"/>
      <c r="H76" s="1026"/>
      <c r="I76" s="1026"/>
      <c r="J76" s="1026"/>
      <c r="K76" s="1026"/>
      <c r="L76" s="1026"/>
      <c r="M76" s="1026"/>
      <c r="N76" s="1026"/>
      <c r="O76" s="1026"/>
      <c r="P76" s="1026"/>
      <c r="Q76" s="1026"/>
      <c r="R76" s="1026"/>
      <c r="S76" s="1026"/>
      <c r="T76" s="1026"/>
      <c r="U76" s="1026"/>
      <c r="V76" s="1026"/>
      <c r="W76" s="1026"/>
      <c r="X76" s="1026"/>
      <c r="Y76" s="1026"/>
      <c r="Z76" s="1026"/>
      <c r="AA76" s="1026"/>
      <c r="AB76" s="18"/>
      <c r="AC76" s="339"/>
      <c r="AD76" s="1078" t="s">
        <v>13</v>
      </c>
      <c r="AE76" s="1079"/>
      <c r="AF76" s="126"/>
    </row>
    <row r="77" spans="1:32" ht="12" customHeight="1">
      <c r="A77" s="1076"/>
      <c r="B77" s="1077"/>
      <c r="C77" s="1062"/>
      <c r="D77" s="1063"/>
      <c r="E77" s="1063"/>
      <c r="F77" s="1063"/>
      <c r="G77" s="1063"/>
      <c r="H77" s="1063"/>
      <c r="I77" s="1063"/>
      <c r="J77" s="1063"/>
      <c r="K77" s="1063"/>
      <c r="L77" s="1063"/>
      <c r="M77" s="1063"/>
      <c r="N77" s="1063"/>
      <c r="O77" s="1063"/>
      <c r="P77" s="1063"/>
      <c r="Q77" s="1063"/>
      <c r="R77" s="1063"/>
      <c r="S77" s="1063"/>
      <c r="T77" s="1063"/>
      <c r="U77" s="1063"/>
      <c r="V77" s="1063"/>
      <c r="W77" s="1063"/>
      <c r="X77" s="1063"/>
      <c r="Y77" s="1063"/>
      <c r="Z77" s="1063"/>
      <c r="AA77" s="1063"/>
      <c r="AB77" s="127"/>
      <c r="AC77" s="127"/>
      <c r="AD77" s="127"/>
      <c r="AE77" s="127"/>
      <c r="AF77" s="128"/>
    </row>
    <row r="78" spans="1:32" ht="7.5" customHeight="1">
      <c r="A78" s="1072" t="s">
        <v>304</v>
      </c>
      <c r="B78" s="1073"/>
      <c r="C78" s="1059" t="s">
        <v>325</v>
      </c>
      <c r="D78" s="1060"/>
      <c r="E78" s="1060"/>
      <c r="F78" s="1060"/>
      <c r="G78" s="1060"/>
      <c r="H78" s="1060"/>
      <c r="I78" s="1060"/>
      <c r="J78" s="1060"/>
      <c r="K78" s="1060"/>
      <c r="L78" s="1060"/>
      <c r="M78" s="1060"/>
      <c r="N78" s="1060"/>
      <c r="O78" s="1060"/>
      <c r="P78" s="1060"/>
      <c r="Q78" s="1060"/>
      <c r="R78" s="1060"/>
      <c r="S78" s="1060"/>
      <c r="T78" s="1060"/>
      <c r="U78" s="1060"/>
      <c r="V78" s="1060"/>
      <c r="W78" s="1060"/>
      <c r="X78" s="1060"/>
      <c r="Y78" s="1060"/>
      <c r="Z78" s="1060"/>
      <c r="AA78" s="1060"/>
      <c r="AB78" s="124"/>
      <c r="AC78" s="124"/>
      <c r="AD78" s="124"/>
      <c r="AE78" s="124"/>
      <c r="AF78" s="125"/>
    </row>
    <row r="79" spans="1:32" ht="15" customHeight="1">
      <c r="A79" s="1074"/>
      <c r="B79" s="1075"/>
      <c r="C79" s="1061"/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1026"/>
      <c r="P79" s="1026"/>
      <c r="Q79" s="1026"/>
      <c r="R79" s="1026"/>
      <c r="S79" s="1026"/>
      <c r="T79" s="1026"/>
      <c r="U79" s="1026"/>
      <c r="V79" s="1026"/>
      <c r="W79" s="1026"/>
      <c r="X79" s="1026"/>
      <c r="Y79" s="1026"/>
      <c r="Z79" s="1026"/>
      <c r="AA79" s="1026"/>
      <c r="AB79" s="18"/>
      <c r="AC79" s="339"/>
      <c r="AD79" s="1078" t="s">
        <v>13</v>
      </c>
      <c r="AE79" s="1079"/>
      <c r="AF79" s="126"/>
    </row>
    <row r="80" spans="1:32" ht="7.5" customHeight="1">
      <c r="A80" s="1076"/>
      <c r="B80" s="1077"/>
      <c r="C80" s="1062"/>
      <c r="D80" s="1063"/>
      <c r="E80" s="1063"/>
      <c r="F80" s="1063"/>
      <c r="G80" s="1063"/>
      <c r="H80" s="1063"/>
      <c r="I80" s="1063"/>
      <c r="J80" s="1063"/>
      <c r="K80" s="1063"/>
      <c r="L80" s="1063"/>
      <c r="M80" s="1063"/>
      <c r="N80" s="1063"/>
      <c r="O80" s="1063"/>
      <c r="P80" s="1063"/>
      <c r="Q80" s="1063"/>
      <c r="R80" s="1063"/>
      <c r="S80" s="1063"/>
      <c r="T80" s="1063"/>
      <c r="U80" s="1063"/>
      <c r="V80" s="1063"/>
      <c r="W80" s="1063"/>
      <c r="X80" s="1063"/>
      <c r="Y80" s="1063"/>
      <c r="Z80" s="1063"/>
      <c r="AA80" s="1063"/>
      <c r="AB80" s="127"/>
      <c r="AC80" s="127"/>
      <c r="AD80" s="127"/>
      <c r="AE80" s="127"/>
      <c r="AF80" s="128"/>
    </row>
    <row r="81" spans="1:32" ht="3" customHeight="1">
      <c r="A81" s="1064" t="s">
        <v>326</v>
      </c>
      <c r="B81" s="1065"/>
      <c r="C81" s="1059" t="s">
        <v>192</v>
      </c>
      <c r="D81" s="1060"/>
      <c r="E81" s="1060"/>
      <c r="F81" s="1060"/>
      <c r="G81" s="1060"/>
      <c r="H81" s="1060"/>
      <c r="I81" s="1060"/>
      <c r="J81" s="1060"/>
      <c r="K81" s="1060"/>
      <c r="L81" s="1060"/>
      <c r="M81" s="1060"/>
      <c r="N81" s="1060"/>
      <c r="O81" s="1060"/>
      <c r="P81" s="1060"/>
      <c r="Q81" s="1060"/>
      <c r="R81" s="1060"/>
      <c r="S81" s="1060"/>
      <c r="T81" s="1060"/>
      <c r="U81" s="1060"/>
      <c r="V81" s="1060"/>
      <c r="W81" s="1060"/>
      <c r="X81" s="1060"/>
      <c r="Y81" s="1060"/>
      <c r="Z81" s="1060"/>
      <c r="AA81" s="1060"/>
      <c r="AB81" s="124"/>
      <c r="AC81" s="124"/>
      <c r="AD81" s="124"/>
      <c r="AE81" s="124"/>
      <c r="AF81" s="125"/>
    </row>
    <row r="82" spans="1:32" ht="15" customHeight="1">
      <c r="A82" s="1064"/>
      <c r="B82" s="1065"/>
      <c r="C82" s="1061"/>
      <c r="D82" s="1026"/>
      <c r="E82" s="1026"/>
      <c r="F82" s="1026"/>
      <c r="G82" s="1026"/>
      <c r="H82" s="1026"/>
      <c r="I82" s="1026"/>
      <c r="J82" s="1026"/>
      <c r="K82" s="1026"/>
      <c r="L82" s="1026"/>
      <c r="M82" s="1026"/>
      <c r="N82" s="1026"/>
      <c r="O82" s="1026"/>
      <c r="P82" s="1026"/>
      <c r="Q82" s="1026"/>
      <c r="R82" s="1026"/>
      <c r="S82" s="1026"/>
      <c r="T82" s="1026"/>
      <c r="U82" s="1026"/>
      <c r="V82" s="1026"/>
      <c r="W82" s="1026"/>
      <c r="X82" s="1026"/>
      <c r="Y82" s="1026"/>
      <c r="Z82" s="1026"/>
      <c r="AA82" s="1026"/>
      <c r="AB82" s="18"/>
      <c r="AC82" s="339"/>
      <c r="AD82" s="1078" t="s">
        <v>13</v>
      </c>
      <c r="AE82" s="1079"/>
      <c r="AF82" s="126"/>
    </row>
    <row r="83" spans="1:32" ht="3" customHeight="1">
      <c r="A83" s="1064"/>
      <c r="B83" s="1065"/>
      <c r="C83" s="1062"/>
      <c r="D83" s="1063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W83" s="1063"/>
      <c r="X83" s="1063"/>
      <c r="Y83" s="1063"/>
      <c r="Z83" s="1063"/>
      <c r="AA83" s="1063"/>
      <c r="AB83" s="127"/>
      <c r="AC83" s="127"/>
      <c r="AD83" s="127"/>
      <c r="AE83" s="127"/>
      <c r="AF83" s="128"/>
    </row>
    <row r="84" spans="1:32" ht="3" customHeight="1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</row>
    <row r="85" spans="1:32" ht="15" customHeight="1">
      <c r="A85" s="1095" t="s">
        <v>451</v>
      </c>
      <c r="B85" s="1095"/>
      <c r="C85" s="1095"/>
      <c r="D85" s="1095"/>
      <c r="E85" s="1095"/>
      <c r="F85" s="1095"/>
      <c r="G85" s="1094" t="s">
        <v>239</v>
      </c>
      <c r="H85" s="1094"/>
      <c r="I85" s="1094"/>
      <c r="J85" s="1094"/>
      <c r="K85" s="1094"/>
      <c r="L85" s="1094"/>
      <c r="M85" s="1094"/>
      <c r="N85" s="1094"/>
      <c r="O85" s="1092" t="s">
        <v>13</v>
      </c>
      <c r="P85" s="1093"/>
      <c r="Q85" s="72"/>
      <c r="R85" s="1078" t="s">
        <v>218</v>
      </c>
      <c r="S85" s="1079"/>
      <c r="T85" s="1079"/>
      <c r="U85" s="1079"/>
      <c r="V85" s="1079"/>
      <c r="W85" s="1079"/>
      <c r="X85" s="1079"/>
      <c r="Y85" s="1079"/>
      <c r="Z85" s="1079"/>
      <c r="AA85" s="73" t="s">
        <v>13</v>
      </c>
      <c r="AB85" s="73"/>
      <c r="AC85" s="69"/>
      <c r="AD85" s="76"/>
      <c r="AE85" s="77"/>
      <c r="AF85" s="77"/>
    </row>
    <row r="86" spans="1:32" ht="3" customHeight="1">
      <c r="A86" s="334"/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</row>
    <row r="87" spans="1:32" ht="15" customHeight="1">
      <c r="A87" s="1088" t="s">
        <v>296</v>
      </c>
      <c r="B87" s="1089"/>
      <c r="C87" s="1089"/>
      <c r="D87" s="1089"/>
      <c r="E87" s="1089"/>
      <c r="F87" s="1089"/>
      <c r="G87" s="1089"/>
      <c r="H87" s="1089"/>
      <c r="I87" s="1089"/>
      <c r="J87" s="1089"/>
      <c r="K87" s="1089"/>
      <c r="L87" s="1089"/>
      <c r="M87" s="1089"/>
      <c r="N87" s="1089"/>
      <c r="O87" s="1089"/>
      <c r="P87" s="1089"/>
      <c r="Q87" s="1089"/>
      <c r="R87" s="1089"/>
      <c r="S87" s="1089"/>
      <c r="T87" s="1089"/>
      <c r="U87" s="1089"/>
      <c r="V87" s="1089"/>
      <c r="W87" s="1089"/>
      <c r="X87" s="1089"/>
      <c r="Y87" s="1089"/>
      <c r="Z87" s="1089"/>
      <c r="AA87" s="1089"/>
      <c r="AB87" s="1089"/>
      <c r="AC87" s="1089"/>
      <c r="AD87" s="1089"/>
      <c r="AE87" s="1089"/>
      <c r="AF87" s="1090"/>
    </row>
    <row r="88" spans="1:32" ht="240" customHeight="1">
      <c r="A88" s="1082"/>
      <c r="B88" s="1083"/>
      <c r="C88" s="1083"/>
      <c r="D88" s="1083"/>
      <c r="E88" s="1083"/>
      <c r="F88" s="1083"/>
      <c r="G88" s="1083"/>
      <c r="H88" s="1083"/>
      <c r="I88" s="1083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4"/>
    </row>
    <row r="89" spans="1:32" ht="15" customHeight="1">
      <c r="A89" s="1085"/>
      <c r="B89" s="1086"/>
      <c r="C89" s="1086"/>
      <c r="D89" s="1086"/>
      <c r="E89" s="1086"/>
      <c r="F89" s="1086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  <c r="AA89" s="1086"/>
      <c r="AB89" s="1086"/>
      <c r="AC89" s="1086"/>
      <c r="AD89" s="1086"/>
      <c r="AE89" s="1086"/>
      <c r="AF89" s="1087"/>
    </row>
    <row r="90" spans="1:32" ht="9.75" customHeight="1">
      <c r="A90" s="361"/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5"/>
      <c r="I91" s="385"/>
      <c r="J91" s="385"/>
      <c r="K91" s="385"/>
      <c r="L91" s="385"/>
      <c r="M91" s="385"/>
      <c r="N91" s="385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3"/>
      <c r="AA91" s="383"/>
      <c r="AB91" s="131"/>
      <c r="AC91" s="131"/>
      <c r="AD91" s="131"/>
      <c r="AE91" s="131"/>
      <c r="AF91" s="131"/>
    </row>
    <row r="92" spans="1:32" ht="26.25" customHeight="1">
      <c r="A92" s="1026" t="s">
        <v>651</v>
      </c>
      <c r="B92" s="1026"/>
      <c r="C92" s="1026"/>
      <c r="D92" s="1026"/>
      <c r="E92" s="1026"/>
      <c r="F92" s="1026"/>
      <c r="G92" s="1026"/>
      <c r="H92" s="1026"/>
      <c r="I92" s="1026"/>
      <c r="J92" s="1026"/>
      <c r="K92" s="1026"/>
      <c r="L92" s="1026"/>
      <c r="M92" s="1026"/>
      <c r="N92" s="1026"/>
      <c r="O92" s="1026"/>
      <c r="P92" s="1026"/>
      <c r="Q92" s="1026"/>
      <c r="R92" s="1026"/>
      <c r="S92" s="1026"/>
      <c r="T92" s="1026"/>
      <c r="U92" s="1026"/>
      <c r="V92" s="1026"/>
      <c r="W92" s="1026"/>
      <c r="X92" s="1026"/>
      <c r="Y92" s="1026"/>
      <c r="Z92" s="1026"/>
      <c r="AA92" s="1026"/>
      <c r="AB92" s="1026"/>
      <c r="AC92" s="1026"/>
      <c r="AD92" s="1026"/>
      <c r="AE92" s="1026"/>
      <c r="AF92" s="1026"/>
    </row>
    <row r="93" spans="1:32" ht="12" customHeight="1">
      <c r="A93" s="1091" t="s">
        <v>297</v>
      </c>
      <c r="B93" s="1091"/>
      <c r="C93" s="1091"/>
      <c r="D93" s="1091"/>
      <c r="E93" s="1091"/>
      <c r="F93" s="1091"/>
      <c r="G93" s="1091"/>
      <c r="H93" s="1091"/>
      <c r="I93" s="1091"/>
      <c r="J93" s="1091"/>
      <c r="K93" s="1091"/>
      <c r="L93" s="1091"/>
      <c r="M93" s="1091"/>
      <c r="N93" s="1091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</row>
    <row r="94" spans="1:32" ht="2.25" customHeight="1">
      <c r="A94" s="344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</row>
    <row r="95" spans="1:32" ht="39.75" customHeight="1">
      <c r="A95" s="136" t="s">
        <v>5</v>
      </c>
      <c r="B95" s="1037" t="s">
        <v>283</v>
      </c>
      <c r="C95" s="1038"/>
      <c r="D95" s="1038"/>
      <c r="E95" s="1038"/>
      <c r="F95" s="1038"/>
      <c r="G95" s="1038"/>
      <c r="H95" s="1038"/>
      <c r="I95" s="1038"/>
      <c r="J95" s="1038"/>
      <c r="K95" s="1038"/>
      <c r="L95" s="1039"/>
      <c r="M95" s="1040" t="s">
        <v>284</v>
      </c>
      <c r="N95" s="1040"/>
      <c r="O95" s="1040"/>
      <c r="P95" s="1040"/>
      <c r="Q95" s="1040" t="s">
        <v>340</v>
      </c>
      <c r="R95" s="1040"/>
      <c r="S95" s="1040"/>
      <c r="T95" s="1040"/>
      <c r="U95" s="1038" t="s">
        <v>285</v>
      </c>
      <c r="V95" s="1038"/>
      <c r="W95" s="1038"/>
      <c r="X95" s="1038"/>
      <c r="Y95" s="1038"/>
      <c r="Z95" s="1038"/>
      <c r="AA95" s="1038"/>
      <c r="AB95" s="1038"/>
      <c r="AC95" s="1038"/>
      <c r="AD95" s="1038"/>
      <c r="AE95" s="1038"/>
      <c r="AF95" s="1039"/>
    </row>
    <row r="96" spans="1:32" ht="26.25" customHeight="1">
      <c r="A96" s="136" t="s">
        <v>9</v>
      </c>
      <c r="B96" s="1016" t="s">
        <v>289</v>
      </c>
      <c r="C96" s="1017"/>
      <c r="D96" s="1017"/>
      <c r="E96" s="1017"/>
      <c r="F96" s="1017"/>
      <c r="G96" s="1017"/>
      <c r="H96" s="1017"/>
      <c r="I96" s="1017"/>
      <c r="J96" s="1017"/>
      <c r="K96" s="1017"/>
      <c r="L96" s="1018"/>
      <c r="M96" s="1011"/>
      <c r="N96" s="1011"/>
      <c r="O96" s="1011"/>
      <c r="P96" s="1011"/>
      <c r="Q96" s="1012" t="s">
        <v>725</v>
      </c>
      <c r="R96" s="1012"/>
      <c r="S96" s="1012"/>
      <c r="T96" s="1012"/>
      <c r="U96" s="1013"/>
      <c r="V96" s="1014"/>
      <c r="W96" s="1014"/>
      <c r="X96" s="1014"/>
      <c r="Y96" s="1014"/>
      <c r="Z96" s="1014"/>
      <c r="AA96" s="1014"/>
      <c r="AB96" s="1014"/>
      <c r="AC96" s="1014"/>
      <c r="AD96" s="1014"/>
      <c r="AE96" s="1014"/>
      <c r="AF96" s="1015"/>
    </row>
    <row r="97" spans="1:32" ht="26.25" customHeight="1">
      <c r="A97" s="136" t="s">
        <v>11</v>
      </c>
      <c r="B97" s="1016" t="s">
        <v>465</v>
      </c>
      <c r="C97" s="1017"/>
      <c r="D97" s="1017"/>
      <c r="E97" s="1017"/>
      <c r="F97" s="1017"/>
      <c r="G97" s="1017"/>
      <c r="H97" s="1017"/>
      <c r="I97" s="1017"/>
      <c r="J97" s="1017"/>
      <c r="K97" s="1017"/>
      <c r="L97" s="1018"/>
      <c r="M97" s="1011"/>
      <c r="N97" s="1011"/>
      <c r="O97" s="1011"/>
      <c r="P97" s="1011"/>
      <c r="Q97" s="1012" t="s">
        <v>575</v>
      </c>
      <c r="R97" s="1012"/>
      <c r="S97" s="1012"/>
      <c r="T97" s="1012"/>
      <c r="U97" s="1013"/>
      <c r="V97" s="1014"/>
      <c r="W97" s="1014"/>
      <c r="X97" s="1014"/>
      <c r="Y97" s="1014"/>
      <c r="Z97" s="1014"/>
      <c r="AA97" s="1014"/>
      <c r="AB97" s="1014"/>
      <c r="AC97" s="1014"/>
      <c r="AD97" s="1014"/>
      <c r="AE97" s="1014"/>
      <c r="AF97" s="1015"/>
    </row>
    <row r="98" spans="1:32" ht="39" customHeight="1">
      <c r="A98" s="136" t="s">
        <v>8</v>
      </c>
      <c r="B98" s="1016" t="s">
        <v>471</v>
      </c>
      <c r="C98" s="1017"/>
      <c r="D98" s="1017"/>
      <c r="E98" s="1017"/>
      <c r="F98" s="1017"/>
      <c r="G98" s="1017"/>
      <c r="H98" s="1017"/>
      <c r="I98" s="1017"/>
      <c r="J98" s="1017"/>
      <c r="K98" s="1017"/>
      <c r="L98" s="1018"/>
      <c r="M98" s="1011"/>
      <c r="N98" s="1011"/>
      <c r="O98" s="1011"/>
      <c r="P98" s="1011"/>
      <c r="Q98" s="1012" t="s">
        <v>344</v>
      </c>
      <c r="R98" s="1012"/>
      <c r="S98" s="1012"/>
      <c r="T98" s="1012"/>
      <c r="U98" s="1013"/>
      <c r="V98" s="1014"/>
      <c r="W98" s="1014"/>
      <c r="X98" s="1014"/>
      <c r="Y98" s="1014"/>
      <c r="Z98" s="1014"/>
      <c r="AA98" s="1014"/>
      <c r="AB98" s="1014"/>
      <c r="AC98" s="1014"/>
      <c r="AD98" s="1014"/>
      <c r="AE98" s="1014"/>
      <c r="AF98" s="1015"/>
    </row>
    <row r="99" spans="1:32" ht="26.25" customHeight="1">
      <c r="A99" s="136" t="s">
        <v>12</v>
      </c>
      <c r="B99" s="1016" t="s">
        <v>472</v>
      </c>
      <c r="C99" s="1017"/>
      <c r="D99" s="1017"/>
      <c r="E99" s="1017"/>
      <c r="F99" s="1017"/>
      <c r="G99" s="1017"/>
      <c r="H99" s="1017"/>
      <c r="I99" s="1017"/>
      <c r="J99" s="1017"/>
      <c r="K99" s="1017"/>
      <c r="L99" s="1018"/>
      <c r="M99" s="1011"/>
      <c r="N99" s="1011"/>
      <c r="O99" s="1011"/>
      <c r="P99" s="1011"/>
      <c r="Q99" s="1012" t="s">
        <v>344</v>
      </c>
      <c r="R99" s="1012"/>
      <c r="S99" s="1012"/>
      <c r="T99" s="1012"/>
      <c r="U99" s="1013"/>
      <c r="V99" s="1014"/>
      <c r="W99" s="1014"/>
      <c r="X99" s="1014"/>
      <c r="Y99" s="1014"/>
      <c r="Z99" s="1014"/>
      <c r="AA99" s="1014"/>
      <c r="AB99" s="1014"/>
      <c r="AC99" s="1014"/>
      <c r="AD99" s="1014"/>
      <c r="AE99" s="1014"/>
      <c r="AF99" s="1015"/>
    </row>
    <row r="100" spans="1:32" ht="39" customHeight="1">
      <c r="A100" s="136" t="s">
        <v>0</v>
      </c>
      <c r="B100" s="1016" t="s">
        <v>473</v>
      </c>
      <c r="C100" s="1017"/>
      <c r="D100" s="1017"/>
      <c r="E100" s="1017"/>
      <c r="F100" s="1017"/>
      <c r="G100" s="1017"/>
      <c r="H100" s="1017"/>
      <c r="I100" s="1017"/>
      <c r="J100" s="1017"/>
      <c r="K100" s="1017"/>
      <c r="L100" s="1018"/>
      <c r="M100" s="1011"/>
      <c r="N100" s="1011"/>
      <c r="O100" s="1011"/>
      <c r="P100" s="1011"/>
      <c r="Q100" s="1012" t="s">
        <v>344</v>
      </c>
      <c r="R100" s="1012"/>
      <c r="S100" s="1012"/>
      <c r="T100" s="1012"/>
      <c r="U100" s="1013"/>
      <c r="V100" s="1014"/>
      <c r="W100" s="1014"/>
      <c r="X100" s="1014"/>
      <c r="Y100" s="1014"/>
      <c r="Z100" s="1014"/>
      <c r="AA100" s="1014"/>
      <c r="AB100" s="1014"/>
      <c r="AC100" s="1014"/>
      <c r="AD100" s="1014"/>
      <c r="AE100" s="1014"/>
      <c r="AF100" s="1015"/>
    </row>
    <row r="101" spans="1:32" ht="26.25" customHeight="1">
      <c r="A101" s="136" t="s">
        <v>87</v>
      </c>
      <c r="B101" s="1016" t="s">
        <v>466</v>
      </c>
      <c r="C101" s="1017"/>
      <c r="D101" s="1017"/>
      <c r="E101" s="1017"/>
      <c r="F101" s="1017"/>
      <c r="G101" s="1017"/>
      <c r="H101" s="1017"/>
      <c r="I101" s="1017"/>
      <c r="J101" s="1017"/>
      <c r="K101" s="1017"/>
      <c r="L101" s="1018"/>
      <c r="M101" s="1011"/>
      <c r="N101" s="1011"/>
      <c r="O101" s="1011"/>
      <c r="P101" s="1011"/>
      <c r="Q101" s="1012" t="s">
        <v>344</v>
      </c>
      <c r="R101" s="1012"/>
      <c r="S101" s="1012"/>
      <c r="T101" s="1012"/>
      <c r="U101" s="1013"/>
      <c r="V101" s="1014"/>
      <c r="W101" s="1014"/>
      <c r="X101" s="1014"/>
      <c r="Y101" s="1014"/>
      <c r="Z101" s="1014"/>
      <c r="AA101" s="1014"/>
      <c r="AB101" s="1014"/>
      <c r="AC101" s="1014"/>
      <c r="AD101" s="1014"/>
      <c r="AE101" s="1014"/>
      <c r="AF101" s="1015"/>
    </row>
    <row r="102" spans="1:32" ht="26.25" customHeight="1">
      <c r="A102" s="136" t="s">
        <v>88</v>
      </c>
      <c r="B102" s="1016" t="s">
        <v>475</v>
      </c>
      <c r="C102" s="1017"/>
      <c r="D102" s="1017"/>
      <c r="E102" s="1017"/>
      <c r="F102" s="1017"/>
      <c r="G102" s="1017"/>
      <c r="H102" s="1017"/>
      <c r="I102" s="1017"/>
      <c r="J102" s="1017"/>
      <c r="K102" s="1017"/>
      <c r="L102" s="1018"/>
      <c r="M102" s="1011"/>
      <c r="N102" s="1011"/>
      <c r="O102" s="1011"/>
      <c r="P102" s="1011"/>
      <c r="Q102" s="1012" t="s">
        <v>344</v>
      </c>
      <c r="R102" s="1012"/>
      <c r="S102" s="1012"/>
      <c r="T102" s="1012"/>
      <c r="U102" s="1013"/>
      <c r="V102" s="1014"/>
      <c r="W102" s="1014"/>
      <c r="X102" s="1014"/>
      <c r="Y102" s="1014"/>
      <c r="Z102" s="1014"/>
      <c r="AA102" s="1014"/>
      <c r="AB102" s="1014"/>
      <c r="AC102" s="1014"/>
      <c r="AD102" s="1014"/>
      <c r="AE102" s="1014"/>
      <c r="AF102" s="1015"/>
    </row>
    <row r="103" spans="1:32" ht="26.25" customHeight="1">
      <c r="A103" s="136" t="s">
        <v>89</v>
      </c>
      <c r="B103" s="1016" t="s">
        <v>467</v>
      </c>
      <c r="C103" s="1017"/>
      <c r="D103" s="1017"/>
      <c r="E103" s="1017"/>
      <c r="F103" s="1017"/>
      <c r="G103" s="1017"/>
      <c r="H103" s="1017"/>
      <c r="I103" s="1017"/>
      <c r="J103" s="1017"/>
      <c r="K103" s="1017"/>
      <c r="L103" s="1018"/>
      <c r="M103" s="1011"/>
      <c r="N103" s="1011"/>
      <c r="O103" s="1011"/>
      <c r="P103" s="1011"/>
      <c r="Q103" s="1012" t="s">
        <v>330</v>
      </c>
      <c r="R103" s="1012"/>
      <c r="S103" s="1012"/>
      <c r="T103" s="1012"/>
      <c r="U103" s="1013"/>
      <c r="V103" s="1014"/>
      <c r="W103" s="1014"/>
      <c r="X103" s="1014"/>
      <c r="Y103" s="1014"/>
      <c r="Z103" s="1014"/>
      <c r="AA103" s="1014"/>
      <c r="AB103" s="1014"/>
      <c r="AC103" s="1014"/>
      <c r="AD103" s="1014"/>
      <c r="AE103" s="1014"/>
      <c r="AF103" s="1015"/>
    </row>
    <row r="104" spans="1:32" ht="26.25" customHeight="1">
      <c r="A104" s="136" t="s">
        <v>90</v>
      </c>
      <c r="B104" s="1016" t="s">
        <v>477</v>
      </c>
      <c r="C104" s="1017"/>
      <c r="D104" s="1017"/>
      <c r="E104" s="1017"/>
      <c r="F104" s="1017"/>
      <c r="G104" s="1017"/>
      <c r="H104" s="1017"/>
      <c r="I104" s="1017"/>
      <c r="J104" s="1017"/>
      <c r="K104" s="1017"/>
      <c r="L104" s="1018"/>
      <c r="M104" s="1011"/>
      <c r="N104" s="1011"/>
      <c r="O104" s="1011"/>
      <c r="P104" s="1011"/>
      <c r="Q104" s="1012" t="s">
        <v>344</v>
      </c>
      <c r="R104" s="1012"/>
      <c r="S104" s="1012"/>
      <c r="T104" s="1012"/>
      <c r="U104" s="1013"/>
      <c r="V104" s="1014"/>
      <c r="W104" s="1014"/>
      <c r="X104" s="1014"/>
      <c r="Y104" s="1014"/>
      <c r="Z104" s="1014"/>
      <c r="AA104" s="1014"/>
      <c r="AB104" s="1014"/>
      <c r="AC104" s="1014"/>
      <c r="AD104" s="1014"/>
      <c r="AE104" s="1014"/>
      <c r="AF104" s="1015"/>
    </row>
    <row r="105" spans="1:32" ht="26.25" customHeight="1">
      <c r="A105" s="136" t="s">
        <v>91</v>
      </c>
      <c r="B105" s="1016" t="s">
        <v>478</v>
      </c>
      <c r="C105" s="1017"/>
      <c r="D105" s="1017"/>
      <c r="E105" s="1017"/>
      <c r="F105" s="1017"/>
      <c r="G105" s="1017"/>
      <c r="H105" s="1017"/>
      <c r="I105" s="1017"/>
      <c r="J105" s="1017"/>
      <c r="K105" s="1017"/>
      <c r="L105" s="1018"/>
      <c r="M105" s="1011"/>
      <c r="N105" s="1011"/>
      <c r="O105" s="1011"/>
      <c r="P105" s="1011"/>
      <c r="Q105" s="1012" t="s">
        <v>576</v>
      </c>
      <c r="R105" s="1012"/>
      <c r="S105" s="1012"/>
      <c r="T105" s="1012"/>
      <c r="U105" s="1013"/>
      <c r="V105" s="1014"/>
      <c r="W105" s="1014"/>
      <c r="X105" s="1014"/>
      <c r="Y105" s="1014"/>
      <c r="Z105" s="1014"/>
      <c r="AA105" s="1014"/>
      <c r="AB105" s="1014"/>
      <c r="AC105" s="1014"/>
      <c r="AD105" s="1014"/>
      <c r="AE105" s="1014"/>
      <c r="AF105" s="1015"/>
    </row>
    <row r="106" spans="1:32" ht="26.25" customHeight="1">
      <c r="A106" s="136" t="s">
        <v>92</v>
      </c>
      <c r="B106" s="1016" t="s">
        <v>468</v>
      </c>
      <c r="C106" s="1017"/>
      <c r="D106" s="1017"/>
      <c r="E106" s="1017"/>
      <c r="F106" s="1017"/>
      <c r="G106" s="1017"/>
      <c r="H106" s="1017"/>
      <c r="I106" s="1017"/>
      <c r="J106" s="1017"/>
      <c r="K106" s="1017"/>
      <c r="L106" s="1018"/>
      <c r="M106" s="1011"/>
      <c r="N106" s="1011"/>
      <c r="O106" s="1011"/>
      <c r="P106" s="1011"/>
      <c r="Q106" s="1012" t="s">
        <v>344</v>
      </c>
      <c r="R106" s="1012"/>
      <c r="S106" s="1012"/>
      <c r="T106" s="1012"/>
      <c r="U106" s="1013"/>
      <c r="V106" s="1014"/>
      <c r="W106" s="1014"/>
      <c r="X106" s="1014"/>
      <c r="Y106" s="1014"/>
      <c r="Z106" s="1014"/>
      <c r="AA106" s="1014"/>
      <c r="AB106" s="1014"/>
      <c r="AC106" s="1014"/>
      <c r="AD106" s="1014"/>
      <c r="AE106" s="1014"/>
      <c r="AF106" s="1015"/>
    </row>
    <row r="107" spans="1:32" ht="26.25" customHeight="1">
      <c r="A107" s="136" t="s">
        <v>93</v>
      </c>
      <c r="B107" s="1016" t="s">
        <v>469</v>
      </c>
      <c r="C107" s="1017"/>
      <c r="D107" s="1017"/>
      <c r="E107" s="1017"/>
      <c r="F107" s="1017"/>
      <c r="G107" s="1017"/>
      <c r="H107" s="1017"/>
      <c r="I107" s="1017"/>
      <c r="J107" s="1017"/>
      <c r="K107" s="1017"/>
      <c r="L107" s="1018"/>
      <c r="M107" s="1011"/>
      <c r="N107" s="1011"/>
      <c r="O107" s="1011"/>
      <c r="P107" s="1011"/>
      <c r="Q107" s="1012" t="s">
        <v>344</v>
      </c>
      <c r="R107" s="1012"/>
      <c r="S107" s="1012"/>
      <c r="T107" s="1012"/>
      <c r="U107" s="1013"/>
      <c r="V107" s="1014"/>
      <c r="W107" s="1014"/>
      <c r="X107" s="1014"/>
      <c r="Y107" s="1014"/>
      <c r="Z107" s="1014"/>
      <c r="AA107" s="1014"/>
      <c r="AB107" s="1014"/>
      <c r="AC107" s="1014"/>
      <c r="AD107" s="1014"/>
      <c r="AE107" s="1014"/>
      <c r="AF107" s="1015"/>
    </row>
    <row r="108" spans="1:32" ht="26.25" customHeight="1">
      <c r="A108" s="136" t="s">
        <v>94</v>
      </c>
      <c r="B108" s="1016" t="s">
        <v>479</v>
      </c>
      <c r="C108" s="1017"/>
      <c r="D108" s="1017"/>
      <c r="E108" s="1017"/>
      <c r="F108" s="1017"/>
      <c r="G108" s="1017"/>
      <c r="H108" s="1017"/>
      <c r="I108" s="1017"/>
      <c r="J108" s="1017"/>
      <c r="K108" s="1017"/>
      <c r="L108" s="1018"/>
      <c r="M108" s="1011"/>
      <c r="N108" s="1011"/>
      <c r="O108" s="1011"/>
      <c r="P108" s="1011"/>
      <c r="Q108" s="1012" t="s">
        <v>344</v>
      </c>
      <c r="R108" s="1012"/>
      <c r="S108" s="1012"/>
      <c r="T108" s="1012"/>
      <c r="U108" s="1013"/>
      <c r="V108" s="1014"/>
      <c r="W108" s="1014"/>
      <c r="X108" s="1014"/>
      <c r="Y108" s="1014"/>
      <c r="Z108" s="1014"/>
      <c r="AA108" s="1014"/>
      <c r="AB108" s="1014"/>
      <c r="AC108" s="1014"/>
      <c r="AD108" s="1014"/>
      <c r="AE108" s="1014"/>
      <c r="AF108" s="1015"/>
    </row>
    <row r="109" spans="1:32" ht="36" customHeight="1">
      <c r="A109" s="136" t="s">
        <v>95</v>
      </c>
      <c r="B109" s="1016" t="s">
        <v>470</v>
      </c>
      <c r="C109" s="1017"/>
      <c r="D109" s="1017"/>
      <c r="E109" s="1017"/>
      <c r="F109" s="1017"/>
      <c r="G109" s="1017"/>
      <c r="H109" s="1017"/>
      <c r="I109" s="1017"/>
      <c r="J109" s="1017"/>
      <c r="K109" s="1017"/>
      <c r="L109" s="1018"/>
      <c r="M109" s="1011"/>
      <c r="N109" s="1011"/>
      <c r="O109" s="1011"/>
      <c r="P109" s="1011"/>
      <c r="Q109" s="1012" t="s">
        <v>330</v>
      </c>
      <c r="R109" s="1012"/>
      <c r="S109" s="1012"/>
      <c r="T109" s="1012"/>
      <c r="U109" s="1013"/>
      <c r="V109" s="1014"/>
      <c r="W109" s="1014"/>
      <c r="X109" s="1014"/>
      <c r="Y109" s="1014"/>
      <c r="Z109" s="1014"/>
      <c r="AA109" s="1014"/>
      <c r="AB109" s="1014"/>
      <c r="AC109" s="1014"/>
      <c r="AD109" s="1014"/>
      <c r="AE109" s="1014"/>
      <c r="AF109" s="1015"/>
    </row>
    <row r="110" spans="1:32" ht="26.25" customHeight="1">
      <c r="A110" s="136" t="s">
        <v>96</v>
      </c>
      <c r="B110" s="1016" t="s">
        <v>480</v>
      </c>
      <c r="C110" s="1017"/>
      <c r="D110" s="1017"/>
      <c r="E110" s="1017"/>
      <c r="F110" s="1017"/>
      <c r="G110" s="1017"/>
      <c r="H110" s="1017"/>
      <c r="I110" s="1017"/>
      <c r="J110" s="1017"/>
      <c r="K110" s="1017"/>
      <c r="L110" s="1018"/>
      <c r="M110" s="1011"/>
      <c r="N110" s="1011"/>
      <c r="O110" s="1011"/>
      <c r="P110" s="1011"/>
      <c r="Q110" s="1012" t="s">
        <v>344</v>
      </c>
      <c r="R110" s="1012"/>
      <c r="S110" s="1012"/>
      <c r="T110" s="1012"/>
      <c r="U110" s="1013"/>
      <c r="V110" s="1014"/>
      <c r="W110" s="1014"/>
      <c r="X110" s="1014"/>
      <c r="Y110" s="1014"/>
      <c r="Z110" s="1014"/>
      <c r="AA110" s="1014"/>
      <c r="AB110" s="1014"/>
      <c r="AC110" s="1014"/>
      <c r="AD110" s="1014"/>
      <c r="AE110" s="1014"/>
      <c r="AF110" s="1015"/>
    </row>
    <row r="111" spans="1:32" ht="45" customHeight="1">
      <c r="A111" s="136" t="s">
        <v>97</v>
      </c>
      <c r="B111" s="1016" t="s">
        <v>577</v>
      </c>
      <c r="C111" s="1017"/>
      <c r="D111" s="1017"/>
      <c r="E111" s="1017"/>
      <c r="F111" s="1017"/>
      <c r="G111" s="1017"/>
      <c r="H111" s="1017"/>
      <c r="I111" s="1017"/>
      <c r="J111" s="1017"/>
      <c r="K111" s="1017"/>
      <c r="L111" s="1018"/>
      <c r="M111" s="1011"/>
      <c r="N111" s="1011"/>
      <c r="O111" s="1011"/>
      <c r="P111" s="1011"/>
      <c r="Q111" s="1012" t="s">
        <v>344</v>
      </c>
      <c r="R111" s="1012"/>
      <c r="S111" s="1012"/>
      <c r="T111" s="1012"/>
      <c r="U111" s="1013"/>
      <c r="V111" s="1014"/>
      <c r="W111" s="1014"/>
      <c r="X111" s="1014"/>
      <c r="Y111" s="1014"/>
      <c r="Z111" s="1014"/>
      <c r="AA111" s="1014"/>
      <c r="AB111" s="1014"/>
      <c r="AC111" s="1014"/>
      <c r="AD111" s="1014"/>
      <c r="AE111" s="1014"/>
      <c r="AF111" s="1015"/>
    </row>
    <row r="112" spans="1:32" ht="26.25" customHeight="1">
      <c r="A112" s="136" t="s">
        <v>98</v>
      </c>
      <c r="B112" s="1016" t="s">
        <v>481</v>
      </c>
      <c r="C112" s="1017"/>
      <c r="D112" s="1017"/>
      <c r="E112" s="1017"/>
      <c r="F112" s="1017"/>
      <c r="G112" s="1017"/>
      <c r="H112" s="1017"/>
      <c r="I112" s="1017"/>
      <c r="J112" s="1017"/>
      <c r="K112" s="1017"/>
      <c r="L112" s="1018"/>
      <c r="M112" s="1011"/>
      <c r="N112" s="1011"/>
      <c r="O112" s="1011"/>
      <c r="P112" s="1011"/>
      <c r="Q112" s="1012" t="s">
        <v>344</v>
      </c>
      <c r="R112" s="1012"/>
      <c r="S112" s="1012"/>
      <c r="T112" s="1012"/>
      <c r="U112" s="1013"/>
      <c r="V112" s="1014"/>
      <c r="W112" s="1014"/>
      <c r="X112" s="1014"/>
      <c r="Y112" s="1014"/>
      <c r="Z112" s="1014"/>
      <c r="AA112" s="1014"/>
      <c r="AB112" s="1014"/>
      <c r="AC112" s="1014"/>
      <c r="AD112" s="1014"/>
      <c r="AE112" s="1014"/>
      <c r="AF112" s="1015"/>
    </row>
    <row r="113" spans="1:34" ht="36" customHeight="1">
      <c r="A113" s="136" t="s">
        <v>99</v>
      </c>
      <c r="B113" s="1016" t="s">
        <v>629</v>
      </c>
      <c r="C113" s="1017"/>
      <c r="D113" s="1017"/>
      <c r="E113" s="1017"/>
      <c r="F113" s="1017"/>
      <c r="G113" s="1017"/>
      <c r="H113" s="1017"/>
      <c r="I113" s="1017"/>
      <c r="J113" s="1017"/>
      <c r="K113" s="1017"/>
      <c r="L113" s="1018"/>
      <c r="M113" s="1011"/>
      <c r="N113" s="1011"/>
      <c r="O113" s="1011"/>
      <c r="P113" s="1011"/>
      <c r="Q113" s="1012" t="s">
        <v>576</v>
      </c>
      <c r="R113" s="1012"/>
      <c r="S113" s="1012"/>
      <c r="T113" s="1012"/>
      <c r="U113" s="1013"/>
      <c r="V113" s="1014"/>
      <c r="W113" s="1014"/>
      <c r="X113" s="1014"/>
      <c r="Y113" s="1014"/>
      <c r="Z113" s="1014"/>
      <c r="AA113" s="1014"/>
      <c r="AB113" s="1014"/>
      <c r="AC113" s="1014"/>
      <c r="AD113" s="1014"/>
      <c r="AE113" s="1014"/>
      <c r="AF113" s="1015"/>
    </row>
    <row r="114" spans="1:34" ht="37.5" customHeight="1">
      <c r="A114" s="136" t="s">
        <v>186</v>
      </c>
      <c r="B114" s="1016" t="s">
        <v>628</v>
      </c>
      <c r="C114" s="1017"/>
      <c r="D114" s="1017"/>
      <c r="E114" s="1017"/>
      <c r="F114" s="1017"/>
      <c r="G114" s="1017"/>
      <c r="H114" s="1017"/>
      <c r="I114" s="1017"/>
      <c r="J114" s="1017"/>
      <c r="K114" s="1017"/>
      <c r="L114" s="1018"/>
      <c r="M114" s="1011"/>
      <c r="N114" s="1011"/>
      <c r="O114" s="1011"/>
      <c r="P114" s="1011"/>
      <c r="Q114" s="1012" t="s">
        <v>576</v>
      </c>
      <c r="R114" s="1012"/>
      <c r="S114" s="1012"/>
      <c r="T114" s="1012"/>
      <c r="U114" s="1013"/>
      <c r="V114" s="1014"/>
      <c r="W114" s="1014"/>
      <c r="X114" s="1014"/>
      <c r="Y114" s="1014"/>
      <c r="Z114" s="1014"/>
      <c r="AA114" s="1014"/>
      <c r="AB114" s="1014"/>
      <c r="AC114" s="1014"/>
      <c r="AD114" s="1014"/>
      <c r="AE114" s="1014"/>
      <c r="AF114" s="1015"/>
    </row>
    <row r="115" spans="1:34" ht="36.75" customHeight="1">
      <c r="A115" s="136" t="s">
        <v>518</v>
      </c>
      <c r="B115" s="1016" t="s">
        <v>476</v>
      </c>
      <c r="C115" s="1017"/>
      <c r="D115" s="1017"/>
      <c r="E115" s="1017"/>
      <c r="F115" s="1017"/>
      <c r="G115" s="1017"/>
      <c r="H115" s="1017"/>
      <c r="I115" s="1017"/>
      <c r="J115" s="1017"/>
      <c r="K115" s="1017"/>
      <c r="L115" s="1018"/>
      <c r="M115" s="1031"/>
      <c r="N115" s="1031"/>
      <c r="O115" s="1031"/>
      <c r="P115" s="1031"/>
      <c r="Q115" s="1032" t="s">
        <v>576</v>
      </c>
      <c r="R115" s="1032"/>
      <c r="S115" s="1032"/>
      <c r="T115" s="1032"/>
      <c r="U115" s="1033"/>
      <c r="V115" s="1034"/>
      <c r="W115" s="1034"/>
      <c r="X115" s="1034"/>
      <c r="Y115" s="1034"/>
      <c r="Z115" s="1034"/>
      <c r="AA115" s="1034"/>
      <c r="AB115" s="1034"/>
      <c r="AC115" s="1034"/>
      <c r="AD115" s="1034"/>
      <c r="AE115" s="1034"/>
      <c r="AF115" s="1035"/>
    </row>
    <row r="116" spans="1:34" ht="43.5" customHeight="1">
      <c r="A116" s="136" t="s">
        <v>623</v>
      </c>
      <c r="B116" s="1016" t="s">
        <v>474</v>
      </c>
      <c r="C116" s="1017"/>
      <c r="D116" s="1017"/>
      <c r="E116" s="1017"/>
      <c r="F116" s="1017"/>
      <c r="G116" s="1017"/>
      <c r="H116" s="1017"/>
      <c r="I116" s="1017"/>
      <c r="J116" s="1017"/>
      <c r="K116" s="1017"/>
      <c r="L116" s="1018"/>
      <c r="M116" s="1031"/>
      <c r="N116" s="1031"/>
      <c r="O116" s="1031"/>
      <c r="P116" s="1031"/>
      <c r="Q116" s="1032" t="s">
        <v>344</v>
      </c>
      <c r="R116" s="1032"/>
      <c r="S116" s="1032"/>
      <c r="T116" s="1032"/>
      <c r="U116" s="1033"/>
      <c r="V116" s="1034"/>
      <c r="W116" s="1034"/>
      <c r="X116" s="1034"/>
      <c r="Y116" s="1034"/>
      <c r="Z116" s="1034"/>
      <c r="AA116" s="1034"/>
      <c r="AB116" s="1034"/>
      <c r="AC116" s="1034"/>
      <c r="AD116" s="1034"/>
      <c r="AE116" s="1034"/>
      <c r="AF116" s="1035"/>
    </row>
    <row r="117" spans="1:34" ht="26.25" customHeight="1">
      <c r="A117" s="136" t="s">
        <v>624</v>
      </c>
      <c r="B117" s="1016" t="s">
        <v>626</v>
      </c>
      <c r="C117" s="1017"/>
      <c r="D117" s="1017"/>
      <c r="E117" s="1017"/>
      <c r="F117" s="1017"/>
      <c r="G117" s="1017"/>
      <c r="H117" s="1017"/>
      <c r="I117" s="1017"/>
      <c r="J117" s="1017"/>
      <c r="K117" s="1017"/>
      <c r="L117" s="1018"/>
      <c r="M117" s="1031"/>
      <c r="N117" s="1031"/>
      <c r="O117" s="1031"/>
      <c r="P117" s="1031"/>
      <c r="Q117" s="1032" t="s">
        <v>630</v>
      </c>
      <c r="R117" s="1032"/>
      <c r="S117" s="1032"/>
      <c r="T117" s="1032"/>
      <c r="U117" s="1033"/>
      <c r="V117" s="1034"/>
      <c r="W117" s="1034"/>
      <c r="X117" s="1034"/>
      <c r="Y117" s="1034"/>
      <c r="Z117" s="1034"/>
      <c r="AA117" s="1034"/>
      <c r="AB117" s="1034"/>
      <c r="AC117" s="1034"/>
      <c r="AD117" s="1034"/>
      <c r="AE117" s="1034"/>
      <c r="AF117" s="1035"/>
    </row>
    <row r="118" spans="1:34" ht="26.25" customHeight="1">
      <c r="A118" s="141" t="s">
        <v>625</v>
      </c>
      <c r="B118" s="1016" t="s">
        <v>627</v>
      </c>
      <c r="C118" s="1017"/>
      <c r="D118" s="1017"/>
      <c r="E118" s="1017"/>
      <c r="F118" s="1017"/>
      <c r="G118" s="1017"/>
      <c r="H118" s="1017"/>
      <c r="I118" s="1017"/>
      <c r="J118" s="1017"/>
      <c r="K118" s="1017"/>
      <c r="L118" s="1018"/>
      <c r="M118" s="1031"/>
      <c r="N118" s="1031"/>
      <c r="O118" s="1031"/>
      <c r="P118" s="1031"/>
      <c r="Q118" s="1032" t="s">
        <v>576</v>
      </c>
      <c r="R118" s="1032"/>
      <c r="S118" s="1032"/>
      <c r="T118" s="1032"/>
      <c r="U118" s="1033"/>
      <c r="V118" s="1034"/>
      <c r="W118" s="1034"/>
      <c r="X118" s="1034"/>
      <c r="Y118" s="1034"/>
      <c r="Z118" s="1034"/>
      <c r="AA118" s="1034"/>
      <c r="AB118" s="1034"/>
      <c r="AC118" s="1034"/>
      <c r="AD118" s="1034"/>
      <c r="AE118" s="1034"/>
      <c r="AF118" s="1035"/>
    </row>
    <row r="119" spans="1:34" ht="9.75" customHeight="1">
      <c r="A119" s="362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7"/>
      <c r="X119" s="377"/>
      <c r="Y119" s="377"/>
      <c r="Z119" s="377"/>
      <c r="AA119" s="347"/>
      <c r="AB119" s="347"/>
      <c r="AC119" s="347"/>
      <c r="AD119" s="347"/>
      <c r="AE119" s="347"/>
      <c r="AF119" s="347"/>
    </row>
    <row r="120" spans="1:34" ht="11.25" customHeight="1">
      <c r="A120" s="1156" t="s">
        <v>305</v>
      </c>
      <c r="B120" s="1156"/>
      <c r="C120" s="1156"/>
      <c r="D120" s="1156"/>
      <c r="E120" s="1156"/>
      <c r="F120" s="1156"/>
      <c r="G120" s="1156"/>
      <c r="H120" s="1156"/>
      <c r="I120" s="1156"/>
      <c r="J120" s="1156"/>
      <c r="K120" s="1156"/>
      <c r="L120" s="1156"/>
      <c r="M120" s="1156"/>
      <c r="N120" s="426"/>
      <c r="O120" s="139"/>
      <c r="P120" s="139"/>
      <c r="Q120" s="139"/>
      <c r="R120" s="139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377"/>
      <c r="AE120" s="377"/>
      <c r="AF120" s="377"/>
    </row>
    <row r="121" spans="1:34" ht="39.75" customHeight="1">
      <c r="A121" s="141" t="s">
        <v>5</v>
      </c>
      <c r="B121" s="1037" t="s">
        <v>283</v>
      </c>
      <c r="C121" s="1038"/>
      <c r="D121" s="1038"/>
      <c r="E121" s="1038"/>
      <c r="F121" s="1038"/>
      <c r="G121" s="1038"/>
      <c r="H121" s="1038"/>
      <c r="I121" s="1038"/>
      <c r="J121" s="1038"/>
      <c r="K121" s="1038"/>
      <c r="L121" s="1039"/>
      <c r="M121" s="1040" t="s">
        <v>284</v>
      </c>
      <c r="N121" s="1040"/>
      <c r="O121" s="1040"/>
      <c r="P121" s="1040"/>
      <c r="Q121" s="1040" t="s">
        <v>340</v>
      </c>
      <c r="R121" s="1040"/>
      <c r="S121" s="1040"/>
      <c r="T121" s="1040"/>
      <c r="U121" s="1038" t="s">
        <v>285</v>
      </c>
      <c r="V121" s="1038"/>
      <c r="W121" s="1038"/>
      <c r="X121" s="1038"/>
      <c r="Y121" s="1038"/>
      <c r="Z121" s="1038"/>
      <c r="AA121" s="1038"/>
      <c r="AB121" s="1038"/>
      <c r="AC121" s="1038"/>
      <c r="AD121" s="1038"/>
      <c r="AE121" s="1038"/>
      <c r="AF121" s="1039"/>
    </row>
    <row r="122" spans="1:34" s="140" customFormat="1" ht="26.25" customHeight="1">
      <c r="A122" s="136" t="s">
        <v>9</v>
      </c>
      <c r="B122" s="1013"/>
      <c r="C122" s="1014"/>
      <c r="D122" s="1014"/>
      <c r="E122" s="1014"/>
      <c r="F122" s="1014"/>
      <c r="G122" s="1014"/>
      <c r="H122" s="1014"/>
      <c r="I122" s="1014"/>
      <c r="J122" s="1014"/>
      <c r="K122" s="1014"/>
      <c r="L122" s="1015"/>
      <c r="M122" s="1011"/>
      <c r="N122" s="1011"/>
      <c r="O122" s="1011"/>
      <c r="P122" s="1011"/>
      <c r="Q122" s="1036"/>
      <c r="R122" s="1036"/>
      <c r="S122" s="1036"/>
      <c r="T122" s="1036"/>
      <c r="U122" s="1013"/>
      <c r="V122" s="1014"/>
      <c r="W122" s="1014"/>
      <c r="X122" s="1014"/>
      <c r="Y122" s="1014"/>
      <c r="Z122" s="1014"/>
      <c r="AA122" s="1014"/>
      <c r="AB122" s="1014"/>
      <c r="AC122" s="1014"/>
      <c r="AD122" s="1014"/>
      <c r="AE122" s="1014"/>
      <c r="AF122" s="1015"/>
      <c r="AG122" s="77"/>
      <c r="AH122" s="77"/>
    </row>
    <row r="123" spans="1:34" s="140" customFormat="1" ht="26.25" customHeight="1">
      <c r="A123" s="136" t="s">
        <v>11</v>
      </c>
      <c r="B123" s="1013"/>
      <c r="C123" s="1014"/>
      <c r="D123" s="1014"/>
      <c r="E123" s="1014"/>
      <c r="F123" s="1014"/>
      <c r="G123" s="1014"/>
      <c r="H123" s="1014"/>
      <c r="I123" s="1014"/>
      <c r="J123" s="1014"/>
      <c r="K123" s="1014"/>
      <c r="L123" s="1015"/>
      <c r="M123" s="1011"/>
      <c r="N123" s="1011"/>
      <c r="O123" s="1011"/>
      <c r="P123" s="1011"/>
      <c r="Q123" s="1036"/>
      <c r="R123" s="1036"/>
      <c r="S123" s="1036"/>
      <c r="T123" s="1036"/>
      <c r="U123" s="1013"/>
      <c r="V123" s="1014"/>
      <c r="W123" s="1014"/>
      <c r="X123" s="1014"/>
      <c r="Y123" s="1014"/>
      <c r="Z123" s="1014"/>
      <c r="AA123" s="1014"/>
      <c r="AB123" s="1014"/>
      <c r="AC123" s="1014"/>
      <c r="AD123" s="1014"/>
      <c r="AE123" s="1014"/>
      <c r="AF123" s="1015"/>
      <c r="AG123" s="77"/>
      <c r="AH123" s="77"/>
    </row>
    <row r="124" spans="1:34" s="140" customFormat="1" ht="26.25" customHeight="1">
      <c r="A124" s="449" t="s">
        <v>6</v>
      </c>
      <c r="B124" s="1013"/>
      <c r="C124" s="1014"/>
      <c r="D124" s="1014"/>
      <c r="E124" s="1014"/>
      <c r="F124" s="1014"/>
      <c r="G124" s="1014"/>
      <c r="H124" s="1014"/>
      <c r="I124" s="1014"/>
      <c r="J124" s="1014"/>
      <c r="K124" s="1014"/>
      <c r="L124" s="1015"/>
      <c r="M124" s="1011"/>
      <c r="N124" s="1011"/>
      <c r="O124" s="1011"/>
      <c r="P124" s="1011"/>
      <c r="Q124" s="1036"/>
      <c r="R124" s="1036"/>
      <c r="S124" s="1036"/>
      <c r="T124" s="1036"/>
      <c r="U124" s="1013"/>
      <c r="V124" s="1014"/>
      <c r="W124" s="1014"/>
      <c r="X124" s="1014"/>
      <c r="Y124" s="1014"/>
      <c r="Z124" s="1014"/>
      <c r="AA124" s="1014"/>
      <c r="AB124" s="1014"/>
      <c r="AC124" s="1014"/>
      <c r="AD124" s="1014"/>
      <c r="AE124" s="1014"/>
      <c r="AF124" s="1015"/>
      <c r="AG124" s="407"/>
      <c r="AH124" s="407"/>
    </row>
    <row r="125" spans="1:34" ht="1.2" customHeight="1">
      <c r="A125" s="1061"/>
      <c r="B125" s="1026"/>
      <c r="C125" s="1026"/>
      <c r="D125" s="1026"/>
      <c r="E125" s="1026"/>
      <c r="F125" s="1026"/>
      <c r="G125" s="1026"/>
      <c r="H125" s="1026"/>
      <c r="I125" s="1026"/>
      <c r="J125" s="1026"/>
      <c r="K125" s="1026"/>
      <c r="L125" s="1026"/>
      <c r="M125" s="1026"/>
      <c r="N125" s="1026"/>
      <c r="O125" s="1026"/>
      <c r="P125" s="1026"/>
      <c r="Q125" s="1026"/>
      <c r="R125" s="1026"/>
      <c r="S125" s="1026"/>
      <c r="T125" s="1026"/>
      <c r="U125" s="1026"/>
      <c r="V125" s="1026"/>
      <c r="W125" s="1026"/>
      <c r="X125" s="1026"/>
      <c r="Y125" s="1026"/>
      <c r="Z125" s="1026"/>
      <c r="AA125" s="1026"/>
      <c r="AB125" s="1026"/>
      <c r="AC125" s="1026"/>
      <c r="AD125" s="1026"/>
      <c r="AE125" s="1026"/>
      <c r="AF125" s="1103"/>
    </row>
    <row r="126" spans="1:34" ht="12" customHeight="1">
      <c r="A126" s="1062"/>
      <c r="B126" s="1063"/>
      <c r="C126" s="1063"/>
      <c r="D126" s="1063"/>
      <c r="E126" s="1063"/>
      <c r="F126" s="1063"/>
      <c r="G126" s="1063"/>
      <c r="H126" s="1063"/>
      <c r="I126" s="1063"/>
      <c r="J126" s="1063"/>
      <c r="K126" s="1063"/>
      <c r="L126" s="1063"/>
      <c r="M126" s="1063"/>
      <c r="N126" s="1063"/>
      <c r="O126" s="1063"/>
      <c r="P126" s="1063"/>
      <c r="Q126" s="1063"/>
      <c r="R126" s="1063"/>
      <c r="S126" s="1063"/>
      <c r="T126" s="1063"/>
      <c r="U126" s="1063"/>
      <c r="V126" s="1063"/>
      <c r="W126" s="1063"/>
      <c r="X126" s="1063"/>
      <c r="Y126" s="1063"/>
      <c r="Z126" s="1063"/>
      <c r="AA126" s="1063"/>
      <c r="AB126" s="1063"/>
      <c r="AC126" s="1063"/>
      <c r="AD126" s="1063"/>
      <c r="AE126" s="1063"/>
      <c r="AF126" s="1081"/>
      <c r="AH126" s="526" t="s">
        <v>703</v>
      </c>
    </row>
    <row r="127" spans="1:34" s="144" customFormat="1" ht="14.25" customHeight="1">
      <c r="A127" s="1060" t="s">
        <v>306</v>
      </c>
      <c r="B127" s="1060"/>
      <c r="C127" s="1060"/>
      <c r="D127" s="1060"/>
      <c r="E127" s="1060"/>
      <c r="F127" s="1060"/>
      <c r="G127" s="1060"/>
      <c r="H127" s="1060"/>
      <c r="I127" s="1060"/>
      <c r="J127" s="1060"/>
      <c r="K127" s="1060"/>
      <c r="L127" s="1060"/>
      <c r="M127" s="1060"/>
      <c r="N127" s="1060"/>
      <c r="O127" s="1060"/>
      <c r="P127" s="1060"/>
      <c r="Q127" s="1060"/>
      <c r="R127" s="1060"/>
      <c r="S127" s="1060"/>
      <c r="T127" s="1060"/>
      <c r="U127" s="1060"/>
      <c r="V127" s="1060"/>
      <c r="W127" s="1060"/>
      <c r="X127" s="1060"/>
      <c r="Y127" s="1060"/>
      <c r="Z127" s="1060"/>
      <c r="AA127" s="1060"/>
      <c r="AB127" s="1060"/>
      <c r="AC127" s="1060"/>
      <c r="AD127" s="1060"/>
      <c r="AE127" s="1060"/>
      <c r="AF127" s="1060"/>
      <c r="AG127" s="564"/>
      <c r="AH127" s="535" t="s">
        <v>704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160"/>
      <c r="AH128" s="1160"/>
    </row>
    <row r="129" spans="1:34" s="146" customFormat="1" ht="9.75" customHeight="1">
      <c r="A129" s="1027" t="s">
        <v>203</v>
      </c>
      <c r="B129" s="1027"/>
      <c r="C129" s="1027"/>
      <c r="D129" s="1027"/>
      <c r="E129" s="1027"/>
      <c r="F129" s="1027"/>
      <c r="G129" s="1027"/>
      <c r="H129" s="1027" t="s">
        <v>204</v>
      </c>
      <c r="I129" s="1027"/>
      <c r="J129" s="1027"/>
      <c r="K129" s="1027"/>
      <c r="L129" s="1027"/>
      <c r="M129" s="1027"/>
      <c r="N129" s="1027"/>
      <c r="O129" s="1027" t="s">
        <v>205</v>
      </c>
      <c r="P129" s="1027"/>
      <c r="Q129" s="1027"/>
      <c r="R129" s="1027"/>
      <c r="S129" s="1027"/>
      <c r="T129" s="1027"/>
      <c r="U129" s="1027"/>
      <c r="V129" s="1027"/>
      <c r="W129" s="1022" t="s">
        <v>206</v>
      </c>
      <c r="X129" s="1023"/>
      <c r="Y129" s="1023"/>
      <c r="Z129" s="1023"/>
      <c r="AA129" s="1023"/>
      <c r="AB129" s="1023"/>
      <c r="AC129" s="1023"/>
      <c r="AD129" s="1023"/>
      <c r="AE129" s="1023"/>
      <c r="AF129" s="1025"/>
      <c r="AG129" s="1160"/>
      <c r="AH129" s="1160"/>
    </row>
    <row r="130" spans="1:34" ht="15" customHeight="1">
      <c r="A130" s="1042" t="s">
        <v>70</v>
      </c>
      <c r="B130" s="1042"/>
      <c r="C130" s="1042"/>
      <c r="D130" s="1042"/>
      <c r="E130" s="1042"/>
      <c r="F130" s="1042"/>
      <c r="G130" s="1042"/>
      <c r="H130" s="1019" t="s">
        <v>86</v>
      </c>
      <c r="I130" s="1020"/>
      <c r="J130" s="1020"/>
      <c r="K130" s="1020"/>
      <c r="L130" s="1020"/>
      <c r="M130" s="1020"/>
      <c r="N130" s="1029"/>
      <c r="O130" s="1019"/>
      <c r="P130" s="1020"/>
      <c r="Q130" s="1020"/>
      <c r="R130" s="1020"/>
      <c r="S130" s="1020"/>
      <c r="T130" s="1020"/>
      <c r="U130" s="1020"/>
      <c r="V130" s="1029"/>
      <c r="W130" s="1019"/>
      <c r="X130" s="1020"/>
      <c r="Y130" s="1020"/>
      <c r="Z130" s="1020"/>
      <c r="AA130" s="1020"/>
      <c r="AB130" s="1020"/>
      <c r="AC130" s="1020"/>
      <c r="AD130" s="1020"/>
      <c r="AE130" s="1020"/>
      <c r="AF130" s="1029"/>
      <c r="AG130" s="1160"/>
      <c r="AH130" s="1160"/>
    </row>
    <row r="131" spans="1:34" s="150" customFormat="1" ht="12.75" customHeight="1">
      <c r="A131" s="1022" t="s">
        <v>210</v>
      </c>
      <c r="B131" s="1023"/>
      <c r="C131" s="1023"/>
      <c r="D131" s="1023"/>
      <c r="E131" s="1023"/>
      <c r="F131" s="1023"/>
      <c r="G131" s="1025"/>
      <c r="H131" s="147" t="s">
        <v>209</v>
      </c>
      <c r="I131" s="148"/>
      <c r="J131" s="148"/>
      <c r="K131" s="148"/>
      <c r="L131" s="148"/>
      <c r="M131" s="148"/>
      <c r="N131" s="149"/>
      <c r="O131" s="1022" t="s">
        <v>208</v>
      </c>
      <c r="P131" s="1023"/>
      <c r="Q131" s="1023"/>
      <c r="R131" s="1023"/>
      <c r="S131" s="1023"/>
      <c r="T131" s="1023"/>
      <c r="U131" s="1023"/>
      <c r="V131" s="1025"/>
      <c r="W131" s="1022" t="s">
        <v>308</v>
      </c>
      <c r="X131" s="1023"/>
      <c r="Y131" s="1023"/>
      <c r="Z131" s="1023"/>
      <c r="AA131" s="1023"/>
      <c r="AB131" s="1023"/>
      <c r="AC131" s="1023"/>
      <c r="AD131" s="1023"/>
      <c r="AE131" s="1023"/>
      <c r="AF131" s="1025"/>
      <c r="AG131" s="1160"/>
      <c r="AH131" s="1160"/>
    </row>
    <row r="132" spans="1:34" ht="15" customHeight="1">
      <c r="A132" s="1019"/>
      <c r="B132" s="1020"/>
      <c r="C132" s="1020"/>
      <c r="D132" s="1020"/>
      <c r="E132" s="1020"/>
      <c r="F132" s="1020"/>
      <c r="G132" s="1029"/>
      <c r="H132" s="1019"/>
      <c r="I132" s="1020"/>
      <c r="J132" s="1020"/>
      <c r="K132" s="1020"/>
      <c r="L132" s="1020"/>
      <c r="M132" s="1020"/>
      <c r="N132" s="1029"/>
      <c r="O132" s="1019"/>
      <c r="P132" s="1020"/>
      <c r="Q132" s="1020"/>
      <c r="R132" s="1020"/>
      <c r="S132" s="1020"/>
      <c r="T132" s="1020"/>
      <c r="U132" s="1020"/>
      <c r="V132" s="1029"/>
      <c r="W132" s="1019"/>
      <c r="X132" s="1020"/>
      <c r="Y132" s="1020"/>
      <c r="Z132" s="1020"/>
      <c r="AA132" s="1020"/>
      <c r="AB132" s="1020"/>
      <c r="AC132" s="1020"/>
      <c r="AD132" s="1020"/>
      <c r="AE132" s="1020"/>
      <c r="AF132" s="1029"/>
      <c r="AG132" s="1160"/>
      <c r="AH132" s="1160"/>
    </row>
    <row r="133" spans="1:34" s="151" customFormat="1" ht="11.25" customHeight="1">
      <c r="A133" s="1165" t="s">
        <v>211</v>
      </c>
      <c r="B133" s="1166"/>
      <c r="C133" s="1166"/>
      <c r="D133" s="1166"/>
      <c r="E133" s="1166"/>
      <c r="F133" s="1166"/>
      <c r="G133" s="1167"/>
      <c r="H133" s="1165" t="s">
        <v>212</v>
      </c>
      <c r="I133" s="1166"/>
      <c r="J133" s="1166"/>
      <c r="K133" s="1166"/>
      <c r="L133" s="1166"/>
      <c r="M133" s="1166"/>
      <c r="N133" s="1167"/>
      <c r="O133" s="1168"/>
      <c r="P133" s="1157"/>
      <c r="Q133" s="1157"/>
      <c r="R133" s="1157"/>
      <c r="S133" s="1157"/>
      <c r="T133" s="1157"/>
      <c r="U133" s="1157"/>
      <c r="V133" s="1157"/>
      <c r="W133" s="1157"/>
      <c r="X133" s="1157"/>
      <c r="Y133" s="1157"/>
      <c r="Z133" s="1157"/>
      <c r="AA133" s="1157"/>
      <c r="AB133" s="1157"/>
      <c r="AC133" s="1157"/>
      <c r="AD133" s="1157"/>
      <c r="AE133" s="1157"/>
      <c r="AF133" s="1157"/>
      <c r="AG133" s="1161"/>
      <c r="AH133" s="1161"/>
    </row>
    <row r="134" spans="1:34" s="152" customFormat="1" ht="15" customHeight="1">
      <c r="A134" s="1019"/>
      <c r="B134" s="1020"/>
      <c r="C134" s="1020"/>
      <c r="D134" s="1020"/>
      <c r="E134" s="1020"/>
      <c r="F134" s="1020"/>
      <c r="G134" s="1029"/>
      <c r="H134" s="1019"/>
      <c r="I134" s="1020"/>
      <c r="J134" s="1020"/>
      <c r="K134" s="1020"/>
      <c r="L134" s="1020"/>
      <c r="M134" s="1020"/>
      <c r="N134" s="1029"/>
      <c r="O134" s="1078"/>
      <c r="P134" s="1079"/>
      <c r="Q134" s="1079"/>
      <c r="R134" s="1079"/>
      <c r="S134" s="1079"/>
      <c r="T134" s="1079"/>
      <c r="U134" s="1079"/>
      <c r="V134" s="1079"/>
      <c r="W134" s="1079"/>
      <c r="X134" s="1079"/>
      <c r="Y134" s="1079"/>
      <c r="Z134" s="1079"/>
      <c r="AA134" s="1079"/>
      <c r="AB134" s="1079"/>
      <c r="AC134" s="1079"/>
      <c r="AD134" s="1079"/>
      <c r="AE134" s="1079"/>
      <c r="AF134" s="1079"/>
      <c r="AG134" s="1161"/>
      <c r="AH134" s="1161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5"/>
      <c r="M135" s="335"/>
      <c r="N135" s="335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161"/>
      <c r="AH135" s="1161"/>
    </row>
    <row r="136" spans="1:34" s="146" customFormat="1" ht="15" customHeight="1">
      <c r="A136" s="674" t="s">
        <v>817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162" t="s">
        <v>86</v>
      </c>
      <c r="L136" s="1163"/>
      <c r="M136" s="1164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0"/>
      <c r="AH137" s="380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0"/>
      <c r="AH138" s="380"/>
    </row>
    <row r="139" spans="1:34" s="144" customFormat="1" ht="25.5" customHeight="1">
      <c r="A139" s="1026" t="s">
        <v>893</v>
      </c>
      <c r="B139" s="1026"/>
      <c r="C139" s="1026"/>
      <c r="D139" s="1026"/>
      <c r="E139" s="1026"/>
      <c r="F139" s="1026"/>
      <c r="G139" s="1026"/>
      <c r="H139" s="1026"/>
      <c r="I139" s="1026"/>
      <c r="J139" s="1026"/>
      <c r="K139" s="1026"/>
      <c r="L139" s="1026"/>
      <c r="M139" s="1026"/>
      <c r="N139" s="1026"/>
      <c r="O139" s="1026"/>
      <c r="P139" s="1026"/>
      <c r="Q139" s="1026"/>
      <c r="R139" s="1026"/>
      <c r="S139" s="1026"/>
      <c r="T139" s="1026"/>
      <c r="U139" s="1026"/>
      <c r="V139" s="1026"/>
      <c r="W139" s="1026"/>
      <c r="X139" s="1026"/>
      <c r="Y139" s="1026"/>
      <c r="Z139" s="1026"/>
      <c r="AA139" s="1026"/>
      <c r="AB139" s="1026"/>
      <c r="AC139" s="1026"/>
      <c r="AD139" s="1026"/>
      <c r="AE139" s="1026"/>
      <c r="AF139" s="1026"/>
      <c r="AG139" s="380"/>
      <c r="AH139" s="380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0"/>
      <c r="AH140" s="380"/>
    </row>
    <row r="141" spans="1:34" s="146" customFormat="1" ht="9.75" customHeight="1">
      <c r="A141" s="1027" t="s">
        <v>311</v>
      </c>
      <c r="B141" s="1027"/>
      <c r="C141" s="1027"/>
      <c r="D141" s="1027"/>
      <c r="E141" s="1027"/>
      <c r="F141" s="1027"/>
      <c r="G141" s="1027"/>
      <c r="H141" s="1027" t="s">
        <v>312</v>
      </c>
      <c r="I141" s="1027"/>
      <c r="J141" s="1027"/>
      <c r="K141" s="1027"/>
      <c r="L141" s="1027"/>
      <c r="M141" s="1027"/>
      <c r="N141" s="1027"/>
      <c r="O141" s="1027" t="s">
        <v>313</v>
      </c>
      <c r="P141" s="1027"/>
      <c r="Q141" s="1027"/>
      <c r="R141" s="1027"/>
      <c r="S141" s="1027"/>
      <c r="T141" s="1027"/>
      <c r="U141" s="1027"/>
      <c r="V141" s="1027"/>
      <c r="W141" s="1022" t="s">
        <v>314</v>
      </c>
      <c r="X141" s="1023"/>
      <c r="Y141" s="1023"/>
      <c r="Z141" s="1023"/>
      <c r="AA141" s="1023"/>
      <c r="AB141" s="1023"/>
      <c r="AC141" s="1023"/>
      <c r="AD141" s="1023"/>
      <c r="AE141" s="1023"/>
      <c r="AF141" s="1025"/>
      <c r="AG141" s="380"/>
      <c r="AH141" s="380"/>
    </row>
    <row r="142" spans="1:34" ht="15" customHeight="1">
      <c r="A142" s="1042" t="s">
        <v>70</v>
      </c>
      <c r="B142" s="1042"/>
      <c r="C142" s="1042"/>
      <c r="D142" s="1042"/>
      <c r="E142" s="1042"/>
      <c r="F142" s="1042"/>
      <c r="G142" s="1042"/>
      <c r="H142" s="1024" t="s">
        <v>86</v>
      </c>
      <c r="I142" s="1024"/>
      <c r="J142" s="1024"/>
      <c r="K142" s="1024"/>
      <c r="L142" s="1024"/>
      <c r="M142" s="1024"/>
      <c r="N142" s="1024"/>
      <c r="O142" s="1024"/>
      <c r="P142" s="1024"/>
      <c r="Q142" s="1024"/>
      <c r="R142" s="1024"/>
      <c r="S142" s="1024"/>
      <c r="T142" s="1024"/>
      <c r="U142" s="1024"/>
      <c r="V142" s="1024"/>
      <c r="W142" s="1019"/>
      <c r="X142" s="1020"/>
      <c r="Y142" s="1020"/>
      <c r="Z142" s="1020"/>
      <c r="AA142" s="1020"/>
      <c r="AB142" s="1020"/>
      <c r="AC142" s="1020"/>
      <c r="AD142" s="1020"/>
      <c r="AE142" s="1020"/>
      <c r="AF142" s="1029"/>
      <c r="AG142" s="380"/>
      <c r="AH142" s="380"/>
    </row>
    <row r="143" spans="1:34" s="150" customFormat="1" ht="12.75" customHeight="1">
      <c r="A143" s="1022" t="s">
        <v>315</v>
      </c>
      <c r="B143" s="1023"/>
      <c r="C143" s="1023"/>
      <c r="D143" s="1023"/>
      <c r="E143" s="1023"/>
      <c r="F143" s="1023"/>
      <c r="G143" s="1025"/>
      <c r="H143" s="1022" t="s">
        <v>316</v>
      </c>
      <c r="I143" s="1023"/>
      <c r="J143" s="1023"/>
      <c r="K143" s="1023"/>
      <c r="L143" s="1023"/>
      <c r="M143" s="1023"/>
      <c r="N143" s="1023"/>
      <c r="O143" s="1022" t="s">
        <v>307</v>
      </c>
      <c r="P143" s="1023"/>
      <c r="Q143" s="1023"/>
      <c r="R143" s="1023"/>
      <c r="S143" s="1023"/>
      <c r="T143" s="1023"/>
      <c r="U143" s="1023"/>
      <c r="V143" s="1025"/>
      <c r="W143" s="1022" t="s">
        <v>317</v>
      </c>
      <c r="X143" s="1023"/>
      <c r="Y143" s="1023"/>
      <c r="Z143" s="1023"/>
      <c r="AA143" s="1023"/>
      <c r="AB143" s="1023"/>
      <c r="AC143" s="1023"/>
      <c r="AD143" s="1023"/>
      <c r="AE143" s="1023"/>
      <c r="AF143" s="1025"/>
      <c r="AG143" s="380"/>
      <c r="AH143" s="380"/>
    </row>
    <row r="144" spans="1:34" ht="15" customHeight="1">
      <c r="A144" s="1019"/>
      <c r="B144" s="1020"/>
      <c r="C144" s="1020"/>
      <c r="D144" s="1020"/>
      <c r="E144" s="1020"/>
      <c r="F144" s="1020"/>
      <c r="G144" s="1029"/>
      <c r="H144" s="1019"/>
      <c r="I144" s="1020"/>
      <c r="J144" s="1020"/>
      <c r="K144" s="1020"/>
      <c r="L144" s="1020"/>
      <c r="M144" s="1020"/>
      <c r="N144" s="1020"/>
      <c r="O144" s="1019"/>
      <c r="P144" s="1020"/>
      <c r="Q144" s="1020"/>
      <c r="R144" s="1020"/>
      <c r="S144" s="1020"/>
      <c r="T144" s="1020"/>
      <c r="U144" s="1020"/>
      <c r="V144" s="1029"/>
      <c r="W144" s="1019"/>
      <c r="X144" s="1020"/>
      <c r="Y144" s="1020"/>
      <c r="Z144" s="1020"/>
      <c r="AA144" s="1020"/>
      <c r="AB144" s="1020"/>
      <c r="AC144" s="1020"/>
      <c r="AD144" s="1020"/>
      <c r="AE144" s="1020"/>
      <c r="AF144" s="1029"/>
      <c r="AG144" s="380"/>
      <c r="AH144" s="380"/>
    </row>
    <row r="145" spans="1:34" s="151" customFormat="1" ht="11.25" customHeight="1">
      <c r="A145" s="1022" t="s">
        <v>318</v>
      </c>
      <c r="B145" s="1023"/>
      <c r="C145" s="1023"/>
      <c r="D145" s="1023"/>
      <c r="E145" s="1023"/>
      <c r="F145" s="1023"/>
      <c r="G145" s="1025"/>
      <c r="H145" s="1022" t="s">
        <v>319</v>
      </c>
      <c r="I145" s="1023"/>
      <c r="J145" s="1023"/>
      <c r="K145" s="1023"/>
      <c r="L145" s="1023"/>
      <c r="M145" s="1023"/>
      <c r="N145" s="1023"/>
      <c r="O145" s="160"/>
      <c r="P145" s="161"/>
      <c r="Q145" s="161"/>
      <c r="R145" s="161"/>
      <c r="S145" s="1028"/>
      <c r="T145" s="1028"/>
      <c r="U145" s="1028"/>
      <c r="V145" s="1028"/>
      <c r="W145" s="1028"/>
      <c r="X145" s="1028"/>
      <c r="Y145" s="1028"/>
      <c r="Z145" s="1028"/>
      <c r="AA145" s="1028"/>
      <c r="AB145" s="1028"/>
      <c r="AC145" s="1028"/>
      <c r="AD145" s="1028"/>
      <c r="AE145" s="1028"/>
      <c r="AF145" s="1028"/>
      <c r="AG145" s="380"/>
      <c r="AH145" s="380"/>
    </row>
    <row r="146" spans="1:34" s="152" customFormat="1" ht="15" customHeight="1">
      <c r="A146" s="1019"/>
      <c r="B146" s="1020"/>
      <c r="C146" s="1020"/>
      <c r="D146" s="1020"/>
      <c r="E146" s="1020"/>
      <c r="F146" s="1020"/>
      <c r="G146" s="1029"/>
      <c r="H146" s="1019"/>
      <c r="I146" s="1020"/>
      <c r="J146" s="1020"/>
      <c r="K146" s="1020"/>
      <c r="L146" s="1020"/>
      <c r="M146" s="1020"/>
      <c r="N146" s="1020"/>
      <c r="O146" s="162"/>
      <c r="P146" s="163"/>
      <c r="Q146" s="163"/>
      <c r="R146" s="163"/>
      <c r="S146" s="1154"/>
      <c r="T146" s="1154"/>
      <c r="U146" s="1154"/>
      <c r="V146" s="1154"/>
      <c r="W146" s="1154"/>
      <c r="X146" s="1154"/>
      <c r="Y146" s="1154"/>
      <c r="Z146" s="1154"/>
      <c r="AA146" s="1154"/>
      <c r="AB146" s="1154"/>
      <c r="AC146" s="1154"/>
      <c r="AD146" s="1154"/>
      <c r="AE146" s="1154"/>
      <c r="AF146" s="1154"/>
      <c r="AG146" s="380"/>
      <c r="AH146" s="380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0"/>
      <c r="AH147" s="380"/>
    </row>
    <row r="148" spans="1:34" ht="24" customHeight="1">
      <c r="A148" s="1155" t="s">
        <v>566</v>
      </c>
      <c r="B148" s="1155"/>
      <c r="C148" s="1155"/>
      <c r="D148" s="1155"/>
      <c r="E148" s="1155"/>
      <c r="F148" s="1155"/>
      <c r="G148" s="1155"/>
      <c r="H148" s="1155"/>
      <c r="I148" s="1155"/>
      <c r="J148" s="1155"/>
      <c r="K148" s="1155"/>
      <c r="L148" s="1155"/>
      <c r="M148" s="1155"/>
      <c r="N148" s="1155"/>
      <c r="O148" s="1155"/>
      <c r="P148" s="1155"/>
      <c r="Q148" s="1155"/>
      <c r="R148" s="1155"/>
      <c r="S148" s="1155"/>
      <c r="T148" s="1155"/>
      <c r="U148" s="1155"/>
      <c r="V148" s="1155"/>
      <c r="W148" s="1155"/>
      <c r="X148" s="1155"/>
      <c r="Y148" s="1155"/>
      <c r="Z148" s="1155"/>
      <c r="AA148" s="1155"/>
      <c r="AB148" s="1155"/>
      <c r="AC148" s="1155"/>
      <c r="AD148" s="1155"/>
      <c r="AE148" s="1155"/>
      <c r="AF148" s="1155"/>
      <c r="AG148" s="380"/>
      <c r="AH148" s="380"/>
    </row>
    <row r="149" spans="1:34" ht="13.5" customHeight="1">
      <c r="A149" s="1030" t="s">
        <v>5</v>
      </c>
      <c r="B149" s="1030" t="s">
        <v>31</v>
      </c>
      <c r="C149" s="1030"/>
      <c r="D149" s="1030"/>
      <c r="E149" s="1030"/>
      <c r="F149" s="1030"/>
      <c r="G149" s="1030"/>
      <c r="H149" s="1030"/>
      <c r="I149" s="1030"/>
      <c r="J149" s="1030"/>
      <c r="K149" s="1030"/>
      <c r="L149" s="1050" t="s">
        <v>32</v>
      </c>
      <c r="M149" s="1051"/>
      <c r="N149" s="1051"/>
      <c r="O149" s="1051"/>
      <c r="P149" s="1051"/>
      <c r="Q149" s="1051"/>
      <c r="R149" s="1051"/>
      <c r="S149" s="1051"/>
      <c r="T149" s="1051"/>
      <c r="U149" s="1051"/>
      <c r="V149" s="1051"/>
      <c r="W149" s="1051"/>
      <c r="X149" s="1051"/>
      <c r="Y149" s="1052"/>
      <c r="Z149" s="1021" t="s">
        <v>857</v>
      </c>
      <c r="AA149" s="1021"/>
      <c r="AB149" s="1021"/>
      <c r="AC149" s="1021"/>
      <c r="AD149" s="1021"/>
      <c r="AE149" s="1021"/>
      <c r="AF149" s="1021"/>
      <c r="AG149" s="380"/>
      <c r="AH149" s="380"/>
    </row>
    <row r="150" spans="1:34" ht="8.25" customHeight="1">
      <c r="A150" s="1030"/>
      <c r="B150" s="1030" t="s">
        <v>33</v>
      </c>
      <c r="C150" s="1030"/>
      <c r="D150" s="1030"/>
      <c r="E150" s="1030"/>
      <c r="F150" s="1030" t="s">
        <v>34</v>
      </c>
      <c r="G150" s="1030"/>
      <c r="H150" s="1030"/>
      <c r="I150" s="1030" t="s">
        <v>35</v>
      </c>
      <c r="J150" s="1030"/>
      <c r="K150" s="1030"/>
      <c r="L150" s="1021" t="s">
        <v>36</v>
      </c>
      <c r="M150" s="1021"/>
      <c r="N150" s="1021"/>
      <c r="O150" s="1021"/>
      <c r="P150" s="1021" t="s">
        <v>309</v>
      </c>
      <c r="Q150" s="1021"/>
      <c r="R150" s="1021"/>
      <c r="S150" s="1021"/>
      <c r="T150" s="1021"/>
      <c r="U150" s="1053" t="s">
        <v>37</v>
      </c>
      <c r="V150" s="1054"/>
      <c r="W150" s="1054"/>
      <c r="X150" s="1054"/>
      <c r="Y150" s="1055"/>
      <c r="Z150" s="1021"/>
      <c r="AA150" s="1021"/>
      <c r="AB150" s="1021"/>
      <c r="AC150" s="1021"/>
      <c r="AD150" s="1021"/>
      <c r="AE150" s="1021"/>
      <c r="AF150" s="1021"/>
      <c r="AG150" s="380"/>
      <c r="AH150" s="380"/>
    </row>
    <row r="151" spans="1:34" ht="12" customHeight="1">
      <c r="A151" s="1030"/>
      <c r="B151" s="1030"/>
      <c r="C151" s="1030"/>
      <c r="D151" s="1030"/>
      <c r="E151" s="1030"/>
      <c r="F151" s="1030"/>
      <c r="G151" s="1030"/>
      <c r="H151" s="1030"/>
      <c r="I151" s="1030"/>
      <c r="J151" s="1030"/>
      <c r="K151" s="1030"/>
      <c r="L151" s="1021"/>
      <c r="M151" s="1021"/>
      <c r="N151" s="1021"/>
      <c r="O151" s="1021"/>
      <c r="P151" s="1021"/>
      <c r="Q151" s="1021"/>
      <c r="R151" s="1021"/>
      <c r="S151" s="1021"/>
      <c r="T151" s="1021"/>
      <c r="U151" s="1056"/>
      <c r="V151" s="1057"/>
      <c r="W151" s="1057"/>
      <c r="X151" s="1057"/>
      <c r="Y151" s="1058"/>
      <c r="Z151" s="1021"/>
      <c r="AA151" s="1021"/>
      <c r="AB151" s="1021"/>
      <c r="AC151" s="1021"/>
      <c r="AD151" s="1021"/>
      <c r="AE151" s="1021"/>
      <c r="AF151" s="1021"/>
      <c r="AG151" s="380"/>
      <c r="AH151" s="380"/>
    </row>
    <row r="152" spans="1:34" ht="8.25" customHeight="1">
      <c r="A152" s="346">
        <v>1</v>
      </c>
      <c r="B152" s="1041">
        <v>2</v>
      </c>
      <c r="C152" s="1041"/>
      <c r="D152" s="1041"/>
      <c r="E152" s="1041"/>
      <c r="F152" s="1041">
        <v>3</v>
      </c>
      <c r="G152" s="1041"/>
      <c r="H152" s="1041"/>
      <c r="I152" s="1041">
        <v>4</v>
      </c>
      <c r="J152" s="1041"/>
      <c r="K152" s="1041"/>
      <c r="L152" s="1047">
        <v>5</v>
      </c>
      <c r="M152" s="1048"/>
      <c r="N152" s="1048"/>
      <c r="O152" s="1049"/>
      <c r="P152" s="1041">
        <v>6</v>
      </c>
      <c r="Q152" s="1041"/>
      <c r="R152" s="1041"/>
      <c r="S152" s="1041"/>
      <c r="T152" s="1041"/>
      <c r="U152" s="1043">
        <v>7</v>
      </c>
      <c r="V152" s="1044"/>
      <c r="W152" s="1044"/>
      <c r="X152" s="1044"/>
      <c r="Y152" s="1045"/>
      <c r="Z152" s="1046">
        <v>8</v>
      </c>
      <c r="AA152" s="1046"/>
      <c r="AB152" s="1046"/>
      <c r="AC152" s="1046"/>
      <c r="AD152" s="1046"/>
      <c r="AE152" s="1046"/>
      <c r="AF152" s="1046"/>
      <c r="AG152" s="380"/>
      <c r="AH152" s="380"/>
    </row>
    <row r="153" spans="1:34" ht="15.9" customHeight="1">
      <c r="A153" s="141" t="s">
        <v>9</v>
      </c>
      <c r="B153" s="1036" t="s">
        <v>86</v>
      </c>
      <c r="C153" s="1036"/>
      <c r="D153" s="1036"/>
      <c r="E153" s="1036"/>
      <c r="F153" s="1121"/>
      <c r="G153" s="1121"/>
      <c r="H153" s="1121"/>
      <c r="I153" s="1121"/>
      <c r="J153" s="1121"/>
      <c r="K153" s="1121"/>
      <c r="L153" s="1118"/>
      <c r="M153" s="1119"/>
      <c r="N153" s="1119"/>
      <c r="O153" s="1120"/>
      <c r="P153" s="1121"/>
      <c r="Q153" s="1121"/>
      <c r="R153" s="1121"/>
      <c r="S153" s="1121"/>
      <c r="T153" s="1121"/>
      <c r="U153" s="1114"/>
      <c r="V153" s="1115"/>
      <c r="W153" s="1115"/>
      <c r="X153" s="1115"/>
      <c r="Y153" s="1116"/>
      <c r="Z153" s="1117"/>
      <c r="AA153" s="1117"/>
      <c r="AB153" s="1117"/>
      <c r="AC153" s="1117"/>
      <c r="AD153" s="1117"/>
      <c r="AE153" s="1117"/>
      <c r="AF153" s="1117"/>
      <c r="AG153" s="380"/>
      <c r="AH153" s="380"/>
    </row>
    <row r="154" spans="1:34" ht="15.9" customHeight="1">
      <c r="A154" s="141" t="s">
        <v>11</v>
      </c>
      <c r="B154" s="1036" t="s">
        <v>86</v>
      </c>
      <c r="C154" s="1036"/>
      <c r="D154" s="1036"/>
      <c r="E154" s="1036"/>
      <c r="F154" s="1121"/>
      <c r="G154" s="1121"/>
      <c r="H154" s="1121"/>
      <c r="I154" s="1121"/>
      <c r="J154" s="1121"/>
      <c r="K154" s="1121"/>
      <c r="L154" s="1118"/>
      <c r="M154" s="1119"/>
      <c r="N154" s="1119"/>
      <c r="O154" s="1120"/>
      <c r="P154" s="1121"/>
      <c r="Q154" s="1121"/>
      <c r="R154" s="1121"/>
      <c r="S154" s="1121"/>
      <c r="T154" s="1121"/>
      <c r="U154" s="1114"/>
      <c r="V154" s="1115"/>
      <c r="W154" s="1115"/>
      <c r="X154" s="1115"/>
      <c r="Y154" s="1116"/>
      <c r="Z154" s="1117"/>
      <c r="AA154" s="1117"/>
      <c r="AB154" s="1117"/>
      <c r="AC154" s="1117"/>
      <c r="AD154" s="1117"/>
      <c r="AE154" s="1117"/>
      <c r="AF154" s="1117"/>
      <c r="AG154" s="380"/>
      <c r="AH154" s="565"/>
    </row>
    <row r="155" spans="1:34" s="140" customFormat="1" ht="15.9" customHeight="1">
      <c r="A155" s="567" t="s">
        <v>8</v>
      </c>
      <c r="B155" s="1036" t="s">
        <v>86</v>
      </c>
      <c r="C155" s="1036"/>
      <c r="D155" s="1036"/>
      <c r="E155" s="1036"/>
      <c r="F155" s="1121"/>
      <c r="G155" s="1121"/>
      <c r="H155" s="1121"/>
      <c r="I155" s="1121"/>
      <c r="J155" s="1121"/>
      <c r="K155" s="1121"/>
      <c r="L155" s="1118"/>
      <c r="M155" s="1119"/>
      <c r="N155" s="1119"/>
      <c r="O155" s="1120"/>
      <c r="P155" s="1121"/>
      <c r="Q155" s="1121"/>
      <c r="R155" s="1121"/>
      <c r="S155" s="1121"/>
      <c r="T155" s="1121"/>
      <c r="U155" s="1114"/>
      <c r="V155" s="1115"/>
      <c r="W155" s="1115"/>
      <c r="X155" s="1115"/>
      <c r="Y155" s="1116"/>
      <c r="Z155" s="1117"/>
      <c r="AA155" s="1117"/>
      <c r="AB155" s="1117"/>
      <c r="AC155" s="1117"/>
      <c r="AD155" s="1117"/>
      <c r="AE155" s="1117"/>
      <c r="AF155" s="1117"/>
      <c r="AG155" s="406"/>
      <c r="AH155" s="519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6" t="s">
        <v>703</v>
      </c>
    </row>
    <row r="157" spans="1:34" s="77" customFormat="1" ht="3" customHeight="1">
      <c r="A157" s="552"/>
      <c r="B157" s="552"/>
      <c r="C157" s="552"/>
      <c r="D157" s="552"/>
      <c r="E157" s="552"/>
      <c r="F157" s="552"/>
      <c r="G157" s="552"/>
      <c r="H157" s="552"/>
      <c r="I157" s="552"/>
      <c r="J157" s="552"/>
      <c r="K157" s="552"/>
      <c r="L157" s="552"/>
      <c r="M157" s="552"/>
      <c r="N157" s="552"/>
      <c r="O157" s="552"/>
      <c r="P157" s="427"/>
      <c r="Q157" s="75"/>
      <c r="R157" s="427"/>
      <c r="S157" s="75"/>
      <c r="T157" s="143"/>
      <c r="U157" s="566"/>
      <c r="V157" s="566"/>
      <c r="W157" s="553"/>
      <c r="X157" s="553"/>
      <c r="Y157" s="553"/>
      <c r="Z157" s="553"/>
      <c r="AA157" s="553"/>
      <c r="AB157" s="131"/>
      <c r="AC157" s="131"/>
      <c r="AD157" s="131"/>
      <c r="AE157" s="131"/>
      <c r="AF157" s="131"/>
      <c r="AH157" s="676"/>
    </row>
    <row r="158" spans="1:34" s="77" customFormat="1" ht="15" customHeight="1">
      <c r="A158" s="1095" t="s">
        <v>653</v>
      </c>
      <c r="B158" s="1095"/>
      <c r="C158" s="1095"/>
      <c r="D158" s="1095"/>
      <c r="E158" s="1095"/>
      <c r="F158" s="1095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73"/>
      <c r="Q158" s="73"/>
      <c r="R158" s="566"/>
      <c r="S158" s="566"/>
      <c r="T158" s="566"/>
      <c r="U158" s="566"/>
      <c r="V158" s="566"/>
      <c r="W158" s="553"/>
      <c r="X158" s="553"/>
      <c r="Y158" s="553"/>
      <c r="Z158" s="553"/>
      <c r="AA158" s="553"/>
      <c r="AB158" s="131"/>
      <c r="AC158" s="131"/>
      <c r="AD158" s="131"/>
      <c r="AE158" s="131"/>
      <c r="AF158" s="131"/>
      <c r="AH158" s="535" t="s">
        <v>704</v>
      </c>
    </row>
    <row r="159" spans="1:34" ht="1.5" customHeight="1">
      <c r="A159" s="34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0"/>
      <c r="S159" s="340"/>
      <c r="T159" s="340"/>
      <c r="U159" s="340"/>
      <c r="V159" s="340"/>
      <c r="W159" s="330"/>
      <c r="X159" s="330"/>
      <c r="Y159" s="330"/>
      <c r="Z159" s="330"/>
      <c r="AA159" s="330"/>
      <c r="AB159" s="131"/>
      <c r="AC159" s="131"/>
      <c r="AD159" s="131"/>
      <c r="AE159" s="131"/>
      <c r="AF159" s="131"/>
      <c r="AH159" s="676"/>
    </row>
    <row r="160" spans="1:34" ht="6" customHeight="1">
      <c r="A160" s="1137" t="s">
        <v>654</v>
      </c>
      <c r="B160" s="1125"/>
      <c r="C160" s="1125"/>
      <c r="D160" s="1125"/>
      <c r="E160" s="1125"/>
      <c r="F160" s="1126"/>
      <c r="G160" s="165"/>
      <c r="H160" s="135"/>
      <c r="I160" s="135"/>
      <c r="J160" s="135"/>
      <c r="K160" s="135"/>
      <c r="L160" s="135"/>
      <c r="M160" s="135"/>
      <c r="N160" s="135"/>
      <c r="O160" s="134"/>
      <c r="P160" s="1137" t="s">
        <v>655</v>
      </c>
      <c r="Q160" s="1125"/>
      <c r="R160" s="1125"/>
      <c r="S160" s="1125"/>
      <c r="T160" s="1125"/>
      <c r="U160" s="1126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125"/>
      <c r="AF160" s="1126"/>
      <c r="AH160" s="676"/>
    </row>
    <row r="161" spans="1:34" ht="18" customHeight="1">
      <c r="A161" s="1138"/>
      <c r="B161" s="1127"/>
      <c r="C161" s="1127"/>
      <c r="D161" s="1127"/>
      <c r="E161" s="1127"/>
      <c r="F161" s="1128"/>
      <c r="G161" s="23"/>
      <c r="H161" s="1134"/>
      <c r="I161" s="1135"/>
      <c r="J161" s="1135"/>
      <c r="K161" s="1135"/>
      <c r="L161" s="1135"/>
      <c r="M161" s="1135"/>
      <c r="N161" s="1136"/>
      <c r="O161" s="130"/>
      <c r="P161" s="1138"/>
      <c r="Q161" s="1127"/>
      <c r="R161" s="1127"/>
      <c r="S161" s="1127"/>
      <c r="T161" s="1127"/>
      <c r="U161" s="1128"/>
      <c r="V161" s="74"/>
      <c r="W161" s="1134"/>
      <c r="X161" s="1135"/>
      <c r="Y161" s="1135"/>
      <c r="Z161" s="1135"/>
      <c r="AA161" s="1135"/>
      <c r="AB161" s="1135"/>
      <c r="AC161" s="1136"/>
      <c r="AD161" s="23"/>
      <c r="AE161" s="1127"/>
      <c r="AF161" s="1128"/>
      <c r="AH161" s="676"/>
    </row>
    <row r="162" spans="1:34" ht="4.95" customHeight="1">
      <c r="A162" s="1139"/>
      <c r="B162" s="1129"/>
      <c r="C162" s="1129"/>
      <c r="D162" s="1129"/>
      <c r="E162" s="1129"/>
      <c r="F162" s="1130"/>
      <c r="G162" s="166"/>
      <c r="H162" s="167"/>
      <c r="I162" s="167"/>
      <c r="J162" s="167"/>
      <c r="K162" s="167"/>
      <c r="L162" s="167"/>
      <c r="M162" s="167"/>
      <c r="N162" s="167"/>
      <c r="O162" s="142"/>
      <c r="P162" s="1139"/>
      <c r="Q162" s="1129"/>
      <c r="R162" s="1129"/>
      <c r="S162" s="1129"/>
      <c r="T162" s="1129"/>
      <c r="U162" s="1130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129"/>
      <c r="AF162" s="1130"/>
      <c r="AH162" s="676"/>
    </row>
    <row r="163" spans="1:34" ht="4.95" customHeight="1">
      <c r="A163" s="340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0"/>
      <c r="S163" s="340"/>
      <c r="T163" s="340"/>
      <c r="U163" s="340"/>
      <c r="V163" s="340"/>
      <c r="W163" s="330"/>
      <c r="X163" s="330"/>
      <c r="Y163" s="330"/>
      <c r="Z163" s="330"/>
      <c r="AA163" s="330"/>
      <c r="AB163" s="131"/>
      <c r="AC163" s="131"/>
      <c r="AD163" s="131"/>
      <c r="AE163" s="131"/>
      <c r="AF163" s="131"/>
      <c r="AH163" s="676"/>
    </row>
    <row r="164" spans="1:34" ht="24.6" customHeight="1">
      <c r="A164" s="1026" t="s">
        <v>656</v>
      </c>
      <c r="B164" s="1026"/>
      <c r="C164" s="1026"/>
      <c r="D164" s="1026"/>
      <c r="E164" s="1026"/>
      <c r="F164" s="1026"/>
      <c r="G164" s="1026"/>
      <c r="H164" s="1026"/>
      <c r="I164" s="1026"/>
      <c r="J164" s="1026"/>
      <c r="K164" s="1026"/>
      <c r="L164" s="1026"/>
      <c r="M164" s="1026"/>
      <c r="N164" s="1026"/>
      <c r="O164" s="1026"/>
      <c r="P164" s="1026"/>
      <c r="Q164" s="1026"/>
      <c r="R164" s="1026"/>
      <c r="S164" s="1026"/>
      <c r="T164" s="1026"/>
      <c r="U164" s="1026"/>
      <c r="V164" s="1026"/>
      <c r="W164" s="1026"/>
      <c r="X164" s="1026"/>
      <c r="Y164" s="1026"/>
      <c r="Z164" s="1026"/>
      <c r="AA164" s="1026"/>
      <c r="AB164" s="1026"/>
      <c r="AC164" s="1026"/>
      <c r="AD164" s="1026"/>
      <c r="AE164" s="1026"/>
      <c r="AF164" s="1026"/>
      <c r="AH164" s="67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111" t="s">
        <v>485</v>
      </c>
      <c r="B166" s="1112"/>
      <c r="C166" s="1112"/>
      <c r="D166" s="1112"/>
      <c r="E166" s="1112"/>
      <c r="F166" s="1112"/>
      <c r="G166" s="1112"/>
      <c r="H166" s="1112"/>
      <c r="I166" s="1112"/>
      <c r="J166" s="1112"/>
      <c r="K166" s="1112"/>
      <c r="L166" s="1112"/>
      <c r="M166" s="1112"/>
      <c r="N166" s="1112"/>
      <c r="O166" s="1112"/>
      <c r="P166" s="1112"/>
      <c r="Q166" s="1112"/>
      <c r="R166" s="1112"/>
      <c r="S166" s="1112"/>
      <c r="T166" s="1112"/>
      <c r="U166" s="1112"/>
      <c r="V166" s="1112"/>
      <c r="W166" s="1112"/>
      <c r="X166" s="1112"/>
      <c r="Y166" s="1112"/>
      <c r="Z166" s="1112"/>
      <c r="AA166" s="1112"/>
      <c r="AB166" s="1112"/>
      <c r="AC166" s="1112"/>
      <c r="AD166" s="1112"/>
      <c r="AE166" s="1112"/>
      <c r="AF166" s="1113"/>
    </row>
    <row r="167" spans="1:34" ht="36" customHeight="1">
      <c r="A167" s="1111" t="s">
        <v>657</v>
      </c>
      <c r="B167" s="1112"/>
      <c r="C167" s="1112"/>
      <c r="D167" s="1112"/>
      <c r="E167" s="1112"/>
      <c r="F167" s="1112"/>
      <c r="G167" s="1112"/>
      <c r="H167" s="1112"/>
      <c r="I167" s="1112"/>
      <c r="J167" s="1112"/>
      <c r="K167" s="1112"/>
      <c r="L167" s="1112"/>
      <c r="M167" s="1112"/>
      <c r="N167" s="1112"/>
      <c r="O167" s="1112"/>
      <c r="P167" s="1112"/>
      <c r="Q167" s="1112"/>
      <c r="R167" s="1112"/>
      <c r="S167" s="1112"/>
      <c r="T167" s="1112"/>
      <c r="U167" s="1112"/>
      <c r="V167" s="1112"/>
      <c r="W167" s="1112"/>
      <c r="X167" s="1112"/>
      <c r="Y167" s="1112"/>
      <c r="Z167" s="1112"/>
      <c r="AA167" s="1114" t="s">
        <v>86</v>
      </c>
      <c r="AB167" s="1115"/>
      <c r="AC167" s="1115"/>
      <c r="AD167" s="1115"/>
      <c r="AE167" s="1115"/>
      <c r="AF167" s="1116"/>
    </row>
    <row r="168" spans="1:34" ht="36.75" customHeight="1">
      <c r="A168" s="1111" t="s">
        <v>658</v>
      </c>
      <c r="B168" s="1112"/>
      <c r="C168" s="1112"/>
      <c r="D168" s="1112"/>
      <c r="E168" s="1112"/>
      <c r="F168" s="1112"/>
      <c r="G168" s="1112"/>
      <c r="H168" s="1112"/>
      <c r="I168" s="1112"/>
      <c r="J168" s="1112"/>
      <c r="K168" s="1112"/>
      <c r="L168" s="1112"/>
      <c r="M168" s="1112"/>
      <c r="N168" s="1112"/>
      <c r="O168" s="1112"/>
      <c r="P168" s="1112"/>
      <c r="Q168" s="1112"/>
      <c r="R168" s="1112"/>
      <c r="S168" s="1112"/>
      <c r="T168" s="1112"/>
      <c r="U168" s="1112"/>
      <c r="V168" s="1112"/>
      <c r="W168" s="1112"/>
      <c r="X168" s="1112"/>
      <c r="Y168" s="1112"/>
      <c r="Z168" s="1113"/>
      <c r="AA168" s="1131">
        <f>IF(AA167="NIE","wpisz kwotę",0)</f>
        <v>0</v>
      </c>
      <c r="AB168" s="1132"/>
      <c r="AC168" s="1132"/>
      <c r="AD168" s="1132"/>
      <c r="AE168" s="1132"/>
      <c r="AF168" s="1133"/>
    </row>
    <row r="169" spans="1:34" s="168" customFormat="1" ht="36" customHeight="1">
      <c r="A169" s="1111" t="s">
        <v>486</v>
      </c>
      <c r="B169" s="1112"/>
      <c r="C169" s="1112"/>
      <c r="D169" s="1112"/>
      <c r="E169" s="1112"/>
      <c r="F169" s="1112"/>
      <c r="G169" s="1112"/>
      <c r="H169" s="1112"/>
      <c r="I169" s="1112"/>
      <c r="J169" s="1112"/>
      <c r="K169" s="1112"/>
      <c r="L169" s="1112"/>
      <c r="M169" s="1112"/>
      <c r="N169" s="1112"/>
      <c r="O169" s="1112"/>
      <c r="P169" s="1112"/>
      <c r="Q169" s="1112"/>
      <c r="R169" s="1112"/>
      <c r="S169" s="1112"/>
      <c r="T169" s="1112"/>
      <c r="U169" s="1112"/>
      <c r="V169" s="1112"/>
      <c r="W169" s="1112"/>
      <c r="X169" s="1112"/>
      <c r="Y169" s="1112"/>
      <c r="Z169" s="1112"/>
      <c r="AA169" s="1112"/>
      <c r="AB169" s="1112"/>
      <c r="AC169" s="1112"/>
      <c r="AD169" s="1112"/>
      <c r="AE169" s="1112"/>
      <c r="AF169" s="1113"/>
      <c r="AG169" s="73"/>
      <c r="AH169" s="73"/>
    </row>
    <row r="170" spans="1:34" ht="36" customHeight="1">
      <c r="A170" s="1111" t="s">
        <v>659</v>
      </c>
      <c r="B170" s="1112"/>
      <c r="C170" s="1112"/>
      <c r="D170" s="1112"/>
      <c r="E170" s="1112"/>
      <c r="F170" s="1112"/>
      <c r="G170" s="1112"/>
      <c r="H170" s="1112"/>
      <c r="I170" s="1112"/>
      <c r="J170" s="1112"/>
      <c r="K170" s="1112"/>
      <c r="L170" s="1112"/>
      <c r="M170" s="1112"/>
      <c r="N170" s="1112"/>
      <c r="O170" s="1112"/>
      <c r="P170" s="1112"/>
      <c r="Q170" s="1112"/>
      <c r="R170" s="1112"/>
      <c r="S170" s="1112"/>
      <c r="T170" s="1112"/>
      <c r="U170" s="1112"/>
      <c r="V170" s="1112"/>
      <c r="W170" s="1112"/>
      <c r="X170" s="1112"/>
      <c r="Y170" s="1112"/>
      <c r="Z170" s="1113"/>
      <c r="AA170" s="1114" t="s">
        <v>86</v>
      </c>
      <c r="AB170" s="1115"/>
      <c r="AC170" s="1115"/>
      <c r="AD170" s="1115"/>
      <c r="AE170" s="1115"/>
      <c r="AF170" s="1116"/>
    </row>
    <row r="171" spans="1:34" ht="36.75" customHeight="1">
      <c r="A171" s="1111" t="s">
        <v>660</v>
      </c>
      <c r="B171" s="1112"/>
      <c r="C171" s="1112"/>
      <c r="D171" s="1112"/>
      <c r="E171" s="1112"/>
      <c r="F171" s="1112"/>
      <c r="G171" s="1112"/>
      <c r="H171" s="1112"/>
      <c r="I171" s="1112"/>
      <c r="J171" s="1112"/>
      <c r="K171" s="1112"/>
      <c r="L171" s="1112"/>
      <c r="M171" s="1112"/>
      <c r="N171" s="1112"/>
      <c r="O171" s="1112"/>
      <c r="P171" s="1112"/>
      <c r="Q171" s="1112"/>
      <c r="R171" s="1112"/>
      <c r="S171" s="1112"/>
      <c r="T171" s="1112"/>
      <c r="U171" s="1112"/>
      <c r="V171" s="1112"/>
      <c r="W171" s="1112"/>
      <c r="X171" s="1112"/>
      <c r="Y171" s="1112"/>
      <c r="Z171" s="1113"/>
      <c r="AA171" s="1114" t="s">
        <v>86</v>
      </c>
      <c r="AB171" s="1115"/>
      <c r="AC171" s="1115"/>
      <c r="AD171" s="1115"/>
      <c r="AE171" s="1115"/>
      <c r="AF171" s="1116"/>
    </row>
    <row r="172" spans="1:34" ht="48" customHeight="1">
      <c r="A172" s="1111" t="s">
        <v>661</v>
      </c>
      <c r="B172" s="1112"/>
      <c r="C172" s="1112"/>
      <c r="D172" s="1112"/>
      <c r="E172" s="1112"/>
      <c r="F172" s="1112"/>
      <c r="G172" s="1112"/>
      <c r="H172" s="1112"/>
      <c r="I172" s="1112"/>
      <c r="J172" s="1112"/>
      <c r="K172" s="1112"/>
      <c r="L172" s="1112"/>
      <c r="M172" s="1112"/>
      <c r="N172" s="1112"/>
      <c r="O172" s="1112"/>
      <c r="P172" s="1112"/>
      <c r="Q172" s="1112"/>
      <c r="R172" s="1112"/>
      <c r="S172" s="1112"/>
      <c r="T172" s="1112"/>
      <c r="U172" s="1112"/>
      <c r="V172" s="1112"/>
      <c r="W172" s="1112"/>
      <c r="X172" s="1112"/>
      <c r="Y172" s="1112"/>
      <c r="Z172" s="1113"/>
      <c r="AA172" s="1122">
        <f>IF(AA170="NIE","wpisz liczbę",IF(AA171="NIE","wpisz liczbę",0))</f>
        <v>0</v>
      </c>
      <c r="AB172" s="1123"/>
      <c r="AC172" s="1123"/>
      <c r="AD172" s="1123"/>
      <c r="AE172" s="1123"/>
      <c r="AF172" s="1124"/>
    </row>
    <row r="173" spans="1:34" ht="4.5" customHeight="1">
      <c r="A173" s="386"/>
      <c r="B173" s="386"/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86"/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3"/>
      <c r="AC173" s="383"/>
      <c r="AD173" s="383"/>
      <c r="AE173" s="383"/>
      <c r="AF173" s="382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H59" zoomScale="115" zoomScaleNormal="100" zoomScaleSheetLayoutView="115" zoomScalePageLayoutView="150" workbookViewId="0">
      <selection activeCell="A51" sqref="A51:O51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200" t="s">
        <v>334</v>
      </c>
      <c r="B1" s="1200"/>
      <c r="C1" s="1200"/>
      <c r="D1" s="1200"/>
      <c r="E1" s="1200"/>
      <c r="F1" s="1200"/>
      <c r="G1" s="1200"/>
      <c r="H1" s="1200"/>
      <c r="I1" s="1200"/>
      <c r="J1" s="1200"/>
      <c r="K1" s="1200"/>
      <c r="L1" s="1200"/>
      <c r="M1" s="1200"/>
      <c r="N1" s="1200"/>
      <c r="O1" s="1200"/>
      <c r="P1" s="1200"/>
      <c r="Q1" s="1200"/>
      <c r="R1" s="1200"/>
      <c r="S1" s="1200"/>
      <c r="T1" s="1200"/>
      <c r="U1" s="1200"/>
      <c r="V1" s="1200"/>
      <c r="W1" s="1200"/>
      <c r="X1" s="1200"/>
      <c r="Y1" s="1200"/>
      <c r="Z1" s="1200"/>
      <c r="AA1" s="1200"/>
      <c r="AB1" s="1200"/>
      <c r="AC1" s="1200"/>
      <c r="AD1" s="1200"/>
      <c r="AE1" s="1200"/>
      <c r="AF1" s="1200"/>
      <c r="AG1" s="1200"/>
      <c r="AH1" s="1200"/>
      <c r="AI1" s="1200"/>
    </row>
    <row r="2" spans="1:37" ht="17.100000000000001" customHeight="1">
      <c r="A2" s="861" t="s">
        <v>343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861"/>
      <c r="T2" s="861"/>
      <c r="U2" s="861"/>
      <c r="V2" s="861"/>
      <c r="W2" s="85"/>
      <c r="X2" s="1208"/>
      <c r="Y2" s="1209"/>
      <c r="Z2" s="1210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79" t="s">
        <v>13</v>
      </c>
      <c r="AD3" s="1204"/>
      <c r="AE3" s="759"/>
      <c r="AF3" s="1202" t="s">
        <v>14</v>
      </c>
      <c r="AG3" s="1203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78" t="s">
        <v>100</v>
      </c>
      <c r="B5" s="1205"/>
      <c r="C5" s="1205"/>
      <c r="D5" s="1205"/>
      <c r="E5" s="1205"/>
      <c r="F5" s="1205"/>
      <c r="G5" s="1205"/>
      <c r="H5" s="1205"/>
      <c r="I5" s="1205"/>
      <c r="J5" s="1205"/>
      <c r="K5" s="1205"/>
      <c r="L5" s="1205"/>
      <c r="M5" s="1205"/>
      <c r="N5" s="1205"/>
      <c r="O5" s="1205"/>
      <c r="P5" s="1205"/>
      <c r="Q5" s="1205"/>
      <c r="R5" s="1205"/>
      <c r="S5" s="1206"/>
      <c r="T5" s="1040" t="s">
        <v>327</v>
      </c>
      <c r="U5" s="1040"/>
      <c r="V5" s="1040"/>
      <c r="W5" s="1040"/>
      <c r="X5" s="1040"/>
      <c r="Y5" s="1040"/>
      <c r="Z5" s="1040"/>
      <c r="AA5" s="1040"/>
      <c r="AB5" s="1040" t="s">
        <v>164</v>
      </c>
      <c r="AC5" s="1040"/>
      <c r="AD5" s="1040"/>
      <c r="AE5" s="1040"/>
      <c r="AF5" s="1040"/>
      <c r="AG5" s="1040"/>
      <c r="AH5" s="1040"/>
      <c r="AI5" s="1040"/>
    </row>
    <row r="6" spans="1:37" ht="24.9" customHeight="1">
      <c r="A6" s="1171" t="s">
        <v>583</v>
      </c>
      <c r="B6" s="1171"/>
      <c r="C6" s="1171"/>
      <c r="D6" s="1171"/>
      <c r="E6" s="1171"/>
      <c r="F6" s="1171"/>
      <c r="G6" s="1171"/>
      <c r="H6" s="1171"/>
      <c r="I6" s="1171"/>
      <c r="J6" s="1171"/>
      <c r="K6" s="1171"/>
      <c r="L6" s="1171"/>
      <c r="M6" s="1171"/>
      <c r="N6" s="1171"/>
      <c r="O6" s="1171"/>
      <c r="P6" s="1171"/>
      <c r="Q6" s="1171"/>
      <c r="R6" s="1171"/>
      <c r="S6" s="1171"/>
      <c r="T6" s="1170"/>
      <c r="U6" s="1170"/>
      <c r="V6" s="1170"/>
      <c r="W6" s="1170"/>
      <c r="X6" s="1170"/>
      <c r="Y6" s="1170"/>
      <c r="Z6" s="1170"/>
      <c r="AA6" s="1170"/>
      <c r="AB6" s="1170"/>
      <c r="AC6" s="1170"/>
      <c r="AD6" s="1170"/>
      <c r="AE6" s="1170"/>
      <c r="AF6" s="1170"/>
      <c r="AG6" s="1170"/>
      <c r="AH6" s="1170"/>
      <c r="AI6" s="1170"/>
    </row>
    <row r="7" spans="1:37" ht="17.100000000000001" customHeight="1">
      <c r="A7" s="1171" t="s">
        <v>252</v>
      </c>
      <c r="B7" s="1171"/>
      <c r="C7" s="1171"/>
      <c r="D7" s="1171"/>
      <c r="E7" s="1171"/>
      <c r="F7" s="1171"/>
      <c r="G7" s="1171"/>
      <c r="H7" s="1171"/>
      <c r="I7" s="1171"/>
      <c r="J7" s="1171"/>
      <c r="K7" s="1171"/>
      <c r="L7" s="1171"/>
      <c r="M7" s="1171"/>
      <c r="N7" s="1171"/>
      <c r="O7" s="1171"/>
      <c r="P7" s="1171"/>
      <c r="Q7" s="1171"/>
      <c r="R7" s="1171"/>
      <c r="S7" s="1171"/>
      <c r="T7" s="1172">
        <f>SUM(T8:T10)</f>
        <v>0</v>
      </c>
      <c r="U7" s="1172"/>
      <c r="V7" s="1172"/>
      <c r="W7" s="1172"/>
      <c r="X7" s="1172"/>
      <c r="Y7" s="1172"/>
      <c r="Z7" s="1172"/>
      <c r="AA7" s="1172"/>
      <c r="AB7" s="1172">
        <f>SUM(AB8:AB10)</f>
        <v>0</v>
      </c>
      <c r="AC7" s="1172"/>
      <c r="AD7" s="1172"/>
      <c r="AE7" s="1172"/>
      <c r="AF7" s="1172"/>
      <c r="AG7" s="1172"/>
      <c r="AH7" s="1172"/>
      <c r="AI7" s="1172"/>
    </row>
    <row r="8" spans="1:37" ht="17.100000000000001" customHeight="1">
      <c r="A8" s="1169" t="s">
        <v>569</v>
      </c>
      <c r="B8" s="1169"/>
      <c r="C8" s="1169"/>
      <c r="D8" s="1169"/>
      <c r="E8" s="1169"/>
      <c r="F8" s="1169"/>
      <c r="G8" s="1169"/>
      <c r="H8" s="1169"/>
      <c r="I8" s="1169"/>
      <c r="J8" s="1169"/>
      <c r="K8" s="1169"/>
      <c r="L8" s="1169"/>
      <c r="M8" s="1169"/>
      <c r="N8" s="1169"/>
      <c r="O8" s="1169"/>
      <c r="P8" s="1169"/>
      <c r="Q8" s="1169"/>
      <c r="R8" s="1169"/>
      <c r="S8" s="1169"/>
      <c r="T8" s="1170"/>
      <c r="U8" s="1170"/>
      <c r="V8" s="1170"/>
      <c r="W8" s="1170"/>
      <c r="X8" s="1170"/>
      <c r="Y8" s="1170"/>
      <c r="Z8" s="1170"/>
      <c r="AA8" s="1170"/>
      <c r="AB8" s="1170"/>
      <c r="AC8" s="1170"/>
      <c r="AD8" s="1170"/>
      <c r="AE8" s="1170"/>
      <c r="AF8" s="1170"/>
      <c r="AG8" s="1170"/>
      <c r="AH8" s="1170"/>
      <c r="AI8" s="1170"/>
    </row>
    <row r="9" spans="1:37" ht="17.100000000000001" customHeight="1">
      <c r="A9" s="1169" t="s">
        <v>570</v>
      </c>
      <c r="B9" s="1169"/>
      <c r="C9" s="1169"/>
      <c r="D9" s="1169"/>
      <c r="E9" s="1169"/>
      <c r="F9" s="1169"/>
      <c r="G9" s="1169"/>
      <c r="H9" s="1169"/>
      <c r="I9" s="1169"/>
      <c r="J9" s="1169"/>
      <c r="K9" s="1169"/>
      <c r="L9" s="1169"/>
      <c r="M9" s="1169"/>
      <c r="N9" s="1169"/>
      <c r="O9" s="1169"/>
      <c r="P9" s="1169"/>
      <c r="Q9" s="1169"/>
      <c r="R9" s="1169"/>
      <c r="S9" s="1169"/>
      <c r="T9" s="1170"/>
      <c r="U9" s="1170"/>
      <c r="V9" s="1170"/>
      <c r="W9" s="1170"/>
      <c r="X9" s="1170"/>
      <c r="Y9" s="1170"/>
      <c r="Z9" s="1170"/>
      <c r="AA9" s="1170"/>
      <c r="AB9" s="1170"/>
      <c r="AC9" s="1170"/>
      <c r="AD9" s="1170"/>
      <c r="AE9" s="1170"/>
      <c r="AF9" s="1170"/>
      <c r="AG9" s="1170"/>
      <c r="AH9" s="1170"/>
      <c r="AI9" s="1170"/>
    </row>
    <row r="10" spans="1:37" ht="17.100000000000001" customHeight="1">
      <c r="A10" s="1181" t="s">
        <v>568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70"/>
      <c r="U10" s="1170"/>
      <c r="V10" s="1170"/>
      <c r="W10" s="1170"/>
      <c r="X10" s="1170"/>
      <c r="Y10" s="1170"/>
      <c r="Z10" s="1170"/>
      <c r="AA10" s="1170"/>
      <c r="AB10" s="1170"/>
      <c r="AC10" s="1170"/>
      <c r="AD10" s="1170"/>
      <c r="AE10" s="1170"/>
      <c r="AF10" s="1170"/>
      <c r="AG10" s="1170"/>
      <c r="AH10" s="1170"/>
      <c r="AI10" s="1170"/>
    </row>
    <row r="11" spans="1:37" ht="17.100000000000001" customHeight="1">
      <c r="A11" s="1171" t="s">
        <v>253</v>
      </c>
      <c r="B11" s="1171"/>
      <c r="C11" s="1171"/>
      <c r="D11" s="1171"/>
      <c r="E11" s="1171"/>
      <c r="F11" s="1171"/>
      <c r="G11" s="1171"/>
      <c r="H11" s="1171"/>
      <c r="I11" s="1171"/>
      <c r="J11" s="1171"/>
      <c r="K11" s="1171"/>
      <c r="L11" s="1171"/>
      <c r="M11" s="1171"/>
      <c r="N11" s="1171"/>
      <c r="O11" s="1171"/>
      <c r="P11" s="1171"/>
      <c r="Q11" s="1171"/>
      <c r="R11" s="1171"/>
      <c r="S11" s="1171"/>
      <c r="T11" s="1170"/>
      <c r="U11" s="1170"/>
      <c r="V11" s="1170"/>
      <c r="W11" s="1170"/>
      <c r="X11" s="1170"/>
      <c r="Y11" s="1170"/>
      <c r="Z11" s="1170"/>
      <c r="AA11" s="1170"/>
      <c r="AB11" s="1170"/>
      <c r="AC11" s="1170"/>
      <c r="AD11" s="1170"/>
      <c r="AE11" s="1170"/>
      <c r="AF11" s="1170"/>
      <c r="AG11" s="1170"/>
      <c r="AH11" s="1170"/>
      <c r="AI11" s="1170"/>
    </row>
    <row r="12" spans="1:37" ht="17.100000000000001" customHeight="1">
      <c r="A12" s="1171" t="s">
        <v>254</v>
      </c>
      <c r="B12" s="1171"/>
      <c r="C12" s="1171"/>
      <c r="D12" s="1171"/>
      <c r="E12" s="1171"/>
      <c r="F12" s="1171"/>
      <c r="G12" s="1171"/>
      <c r="H12" s="1171"/>
      <c r="I12" s="1171"/>
      <c r="J12" s="1171"/>
      <c r="K12" s="1171"/>
      <c r="L12" s="1171"/>
      <c r="M12" s="1171"/>
      <c r="N12" s="1171"/>
      <c r="O12" s="1171"/>
      <c r="P12" s="1171"/>
      <c r="Q12" s="1171"/>
      <c r="R12" s="1171"/>
      <c r="S12" s="1171"/>
      <c r="T12" s="1170"/>
      <c r="U12" s="1170"/>
      <c r="V12" s="1170"/>
      <c r="W12" s="1170"/>
      <c r="X12" s="1170"/>
      <c r="Y12" s="1170"/>
      <c r="Z12" s="1170"/>
      <c r="AA12" s="1170"/>
      <c r="AB12" s="1207"/>
      <c r="AC12" s="1207"/>
      <c r="AD12" s="1207"/>
      <c r="AE12" s="1207"/>
      <c r="AF12" s="1207"/>
      <c r="AG12" s="1207"/>
      <c r="AH12" s="1207"/>
      <c r="AI12" s="1207"/>
      <c r="AJ12" s="78" t="s">
        <v>181</v>
      </c>
    </row>
    <row r="13" spans="1:37" ht="17.100000000000001" customHeight="1">
      <c r="A13" s="1171" t="s">
        <v>341</v>
      </c>
      <c r="B13" s="1171"/>
      <c r="C13" s="1171"/>
      <c r="D13" s="1171"/>
      <c r="E13" s="1171"/>
      <c r="F13" s="1171"/>
      <c r="G13" s="1171"/>
      <c r="H13" s="1171"/>
      <c r="I13" s="1171"/>
      <c r="J13" s="1171"/>
      <c r="K13" s="1171"/>
      <c r="L13" s="1171"/>
      <c r="M13" s="1171"/>
      <c r="N13" s="1171"/>
      <c r="O13" s="1171"/>
      <c r="P13" s="1171"/>
      <c r="Q13" s="1171"/>
      <c r="R13" s="1171"/>
      <c r="S13" s="1171"/>
      <c r="T13" s="1172">
        <f>SUM(T6,T7,T11,T12)</f>
        <v>0</v>
      </c>
      <c r="U13" s="1172"/>
      <c r="V13" s="1172"/>
      <c r="W13" s="1172"/>
      <c r="X13" s="1172"/>
      <c r="Y13" s="1172"/>
      <c r="Z13" s="1172"/>
      <c r="AA13" s="1172"/>
      <c r="AB13" s="1172">
        <f>SUM(AB6,AB7,AB11)</f>
        <v>0</v>
      </c>
      <c r="AC13" s="1172"/>
      <c r="AD13" s="1172"/>
      <c r="AE13" s="1172"/>
      <c r="AF13" s="1172"/>
      <c r="AG13" s="1172"/>
      <c r="AH13" s="1172"/>
      <c r="AI13" s="1172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77" t="s">
        <v>554</v>
      </c>
      <c r="B15" s="1177"/>
      <c r="C15" s="1177"/>
      <c r="D15" s="1177"/>
      <c r="E15" s="1177"/>
      <c r="F15" s="1177"/>
      <c r="G15" s="1177"/>
      <c r="H15" s="1177"/>
      <c r="I15" s="1177"/>
      <c r="J15" s="1177"/>
      <c r="K15" s="1177"/>
      <c r="L15" s="1177"/>
      <c r="M15" s="1177"/>
      <c r="N15" s="1177"/>
      <c r="O15" s="1177"/>
      <c r="P15" s="1177"/>
      <c r="Q15" s="1177"/>
      <c r="R15" s="1177"/>
      <c r="S15" s="1177"/>
      <c r="T15" s="1177"/>
      <c r="U15" s="1177"/>
      <c r="V15" s="1177"/>
      <c r="W15" s="1177"/>
      <c r="X15" s="1177"/>
      <c r="Y15" s="1177"/>
      <c r="Z15" s="1177"/>
      <c r="AA15" s="1177"/>
      <c r="AB15" s="1177"/>
      <c r="AC15" s="1177"/>
      <c r="AD15" s="1177"/>
      <c r="AE15" s="1177"/>
      <c r="AF15" s="1177"/>
      <c r="AG15" s="1177"/>
      <c r="AH15" s="1177"/>
      <c r="AI15" s="1177"/>
      <c r="AK15" s="188" t="s">
        <v>86</v>
      </c>
    </row>
    <row r="16" spans="1:37" ht="17.100000000000001" customHeight="1">
      <c r="A16" s="1176" t="s">
        <v>858</v>
      </c>
      <c r="B16" s="1176"/>
      <c r="C16" s="1176"/>
      <c r="D16" s="1176"/>
      <c r="E16" s="1176"/>
      <c r="F16" s="1176"/>
      <c r="G16" s="1176"/>
      <c r="H16" s="1176"/>
      <c r="I16" s="1176"/>
      <c r="J16" s="1176"/>
      <c r="K16" s="1176"/>
      <c r="L16" s="1176"/>
      <c r="M16" s="1176"/>
      <c r="N16" s="1176"/>
      <c r="O16" s="1176"/>
      <c r="P16" s="1176"/>
      <c r="Q16" s="1176"/>
      <c r="R16" s="1176"/>
      <c r="S16" s="1176"/>
      <c r="T16" s="1176"/>
      <c r="U16" s="1176"/>
      <c r="V16" s="1176"/>
      <c r="W16" s="1176"/>
      <c r="X16" s="1176"/>
      <c r="Y16" s="1176"/>
      <c r="Z16" s="1176"/>
      <c r="AA16" s="1176"/>
      <c r="AB16" s="1172">
        <f ca="1">IFERROR(Zal_B_VII_B71!AE5,"")</f>
        <v>0</v>
      </c>
      <c r="AC16" s="1172"/>
      <c r="AD16" s="1172"/>
      <c r="AE16" s="1172"/>
      <c r="AF16" s="1172"/>
      <c r="AG16" s="1172"/>
      <c r="AH16" s="1172"/>
      <c r="AI16" s="1172"/>
      <c r="AK16" s="139" t="s">
        <v>185</v>
      </c>
    </row>
    <row r="17" spans="1:45" ht="24.9" customHeight="1">
      <c r="A17" s="1201" t="s">
        <v>555</v>
      </c>
      <c r="B17" s="1201"/>
      <c r="C17" s="1201"/>
      <c r="D17" s="1201"/>
      <c r="E17" s="1201"/>
      <c r="F17" s="1201"/>
      <c r="G17" s="1201"/>
      <c r="H17" s="1201"/>
      <c r="I17" s="1201"/>
      <c r="J17" s="1201"/>
      <c r="K17" s="1201"/>
      <c r="L17" s="1201"/>
      <c r="M17" s="1201"/>
      <c r="N17" s="1201"/>
      <c r="O17" s="1201"/>
      <c r="P17" s="1201"/>
      <c r="Q17" s="1201"/>
      <c r="R17" s="1201"/>
      <c r="S17" s="1201"/>
      <c r="T17" s="1201"/>
      <c r="U17" s="1201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  <c r="AF17" s="1201"/>
      <c r="AG17" s="1201"/>
      <c r="AH17" s="1201"/>
      <c r="AI17" s="1201"/>
      <c r="AK17" s="189">
        <v>500000</v>
      </c>
    </row>
    <row r="18" spans="1:45" ht="17.100000000000001" customHeight="1">
      <c r="A18" s="1111" t="s">
        <v>936</v>
      </c>
      <c r="B18" s="1112"/>
      <c r="C18" s="1112"/>
      <c r="D18" s="1112"/>
      <c r="E18" s="1112"/>
      <c r="F18" s="1112"/>
      <c r="G18" s="1112"/>
      <c r="H18" s="1112"/>
      <c r="I18" s="1112"/>
      <c r="J18" s="1112"/>
      <c r="K18" s="1112"/>
      <c r="L18" s="1112"/>
      <c r="M18" s="1112"/>
      <c r="N18" s="1112"/>
      <c r="O18" s="1112"/>
      <c r="P18" s="1112"/>
      <c r="Q18" s="1112"/>
      <c r="R18" s="1112"/>
      <c r="S18" s="1112"/>
      <c r="T18" s="1112"/>
      <c r="U18" s="1112"/>
      <c r="V18" s="1112"/>
      <c r="W18" s="1112"/>
      <c r="X18" s="1112"/>
      <c r="Y18" s="1112"/>
      <c r="Z18" s="1112"/>
      <c r="AA18" s="1113"/>
      <c r="AB18" s="1173">
        <v>500000</v>
      </c>
      <c r="AC18" s="1174"/>
      <c r="AD18" s="1174"/>
      <c r="AE18" s="1174"/>
      <c r="AF18" s="1174"/>
      <c r="AG18" s="1174"/>
      <c r="AH18" s="1174"/>
      <c r="AI18" s="1175"/>
      <c r="AK18" s="189"/>
    </row>
    <row r="19" spans="1:45" ht="17.100000000000001" customHeight="1">
      <c r="A19" s="1178" t="s">
        <v>556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79"/>
      <c r="Y19" s="1179"/>
      <c r="Z19" s="1179"/>
      <c r="AA19" s="1180"/>
      <c r="AB19" s="1037" t="s">
        <v>165</v>
      </c>
      <c r="AC19" s="1038"/>
      <c r="AD19" s="1038"/>
      <c r="AE19" s="1038"/>
      <c r="AF19" s="1038"/>
      <c r="AG19" s="1038"/>
      <c r="AH19" s="1038"/>
      <c r="AI19" s="1039"/>
    </row>
    <row r="20" spans="1:45" s="140" customFormat="1" ht="17.100000000000001" customHeight="1">
      <c r="A20" s="1040" t="s">
        <v>557</v>
      </c>
      <c r="B20" s="1040"/>
      <c r="C20" s="1040"/>
      <c r="D20" s="1185"/>
      <c r="E20" s="1185"/>
      <c r="F20" s="1185"/>
      <c r="G20" s="1185"/>
      <c r="H20" s="1185"/>
      <c r="I20" s="1185"/>
      <c r="J20" s="1185"/>
      <c r="K20" s="1185"/>
      <c r="L20" s="1185"/>
      <c r="M20" s="1185"/>
      <c r="N20" s="1185"/>
      <c r="O20" s="1185"/>
      <c r="P20" s="1185"/>
      <c r="Q20" s="1185"/>
      <c r="R20" s="1185"/>
      <c r="S20" s="1185"/>
      <c r="T20" s="1185"/>
      <c r="U20" s="1185"/>
      <c r="V20" s="1185"/>
      <c r="W20" s="1185"/>
      <c r="X20" s="1185"/>
      <c r="Y20" s="1185"/>
      <c r="Z20" s="1185"/>
      <c r="AA20" s="1185"/>
      <c r="AB20" s="1170"/>
      <c r="AC20" s="1170"/>
      <c r="AD20" s="1170"/>
      <c r="AE20" s="1170"/>
      <c r="AF20" s="1170"/>
      <c r="AG20" s="1170"/>
      <c r="AH20" s="1170"/>
      <c r="AI20" s="1170"/>
      <c r="AJ20" s="78"/>
    </row>
    <row r="21" spans="1:45" s="140" customFormat="1" ht="17.100000000000001" customHeight="1">
      <c r="A21" s="1040" t="s">
        <v>558</v>
      </c>
      <c r="B21" s="1040"/>
      <c r="C21" s="1040"/>
      <c r="D21" s="1185"/>
      <c r="E21" s="1185"/>
      <c r="F21" s="1185"/>
      <c r="G21" s="1185"/>
      <c r="H21" s="1185"/>
      <c r="I21" s="1185"/>
      <c r="J21" s="1185"/>
      <c r="K21" s="1185"/>
      <c r="L21" s="1185"/>
      <c r="M21" s="1185"/>
      <c r="N21" s="1185"/>
      <c r="O21" s="1185"/>
      <c r="P21" s="1185"/>
      <c r="Q21" s="1185"/>
      <c r="R21" s="1185"/>
      <c r="S21" s="1185"/>
      <c r="T21" s="1185"/>
      <c r="U21" s="1185"/>
      <c r="V21" s="1185"/>
      <c r="W21" s="1185"/>
      <c r="X21" s="1185"/>
      <c r="Y21" s="1185"/>
      <c r="Z21" s="1185"/>
      <c r="AA21" s="1185"/>
      <c r="AB21" s="1170"/>
      <c r="AC21" s="1170"/>
      <c r="AD21" s="1170"/>
      <c r="AE21" s="1170"/>
      <c r="AF21" s="1170"/>
      <c r="AG21" s="1170"/>
      <c r="AH21" s="1170"/>
      <c r="AI21" s="1170"/>
      <c r="AJ21" s="78"/>
    </row>
    <row r="22" spans="1:45" s="140" customFormat="1" ht="17.100000000000001" customHeight="1">
      <c r="A22" s="1040" t="s">
        <v>559</v>
      </c>
      <c r="B22" s="1040"/>
      <c r="C22" s="1040"/>
      <c r="D22" s="1185"/>
      <c r="E22" s="1185"/>
      <c r="F22" s="1185"/>
      <c r="G22" s="1185"/>
      <c r="H22" s="1185"/>
      <c r="I22" s="1185"/>
      <c r="J22" s="1185"/>
      <c r="K22" s="1185"/>
      <c r="L22" s="1185"/>
      <c r="M22" s="1185"/>
      <c r="N22" s="1185"/>
      <c r="O22" s="1185"/>
      <c r="P22" s="1185"/>
      <c r="Q22" s="1185"/>
      <c r="R22" s="1185"/>
      <c r="S22" s="1185"/>
      <c r="T22" s="1185"/>
      <c r="U22" s="1185"/>
      <c r="V22" s="1185"/>
      <c r="W22" s="1185"/>
      <c r="X22" s="1185"/>
      <c r="Y22" s="1185"/>
      <c r="Z22" s="1185"/>
      <c r="AA22" s="1185"/>
      <c r="AB22" s="1170"/>
      <c r="AC22" s="1170"/>
      <c r="AD22" s="1170"/>
      <c r="AE22" s="1170"/>
      <c r="AF22" s="1170"/>
      <c r="AG22" s="1170"/>
      <c r="AH22" s="1170"/>
      <c r="AI22" s="1170"/>
      <c r="AJ22" s="78"/>
    </row>
    <row r="23" spans="1:45" s="140" customFormat="1" ht="17.100000000000001" customHeight="1">
      <c r="A23" s="1117" t="s">
        <v>560</v>
      </c>
      <c r="B23" s="1117"/>
      <c r="C23" s="1117"/>
      <c r="D23" s="1185"/>
      <c r="E23" s="1185"/>
      <c r="F23" s="1185"/>
      <c r="G23" s="1185"/>
      <c r="H23" s="1185"/>
      <c r="I23" s="1185"/>
      <c r="J23" s="1185"/>
      <c r="K23" s="1185"/>
      <c r="L23" s="1185"/>
      <c r="M23" s="1185"/>
      <c r="N23" s="1185"/>
      <c r="O23" s="1185"/>
      <c r="P23" s="1185"/>
      <c r="Q23" s="1185"/>
      <c r="R23" s="1185"/>
      <c r="S23" s="1185"/>
      <c r="T23" s="1185"/>
      <c r="U23" s="1185"/>
      <c r="V23" s="1185"/>
      <c r="W23" s="1185"/>
      <c r="X23" s="1185"/>
      <c r="Y23" s="1185"/>
      <c r="Z23" s="1185"/>
      <c r="AA23" s="1185"/>
      <c r="AB23" s="1170"/>
      <c r="AC23" s="1170"/>
      <c r="AD23" s="1170"/>
      <c r="AE23" s="1170"/>
      <c r="AF23" s="1170"/>
      <c r="AG23" s="1170"/>
      <c r="AH23" s="1170"/>
      <c r="AI23" s="1170"/>
      <c r="AL23" s="501"/>
      <c r="AM23" s="501"/>
      <c r="AN23" s="501"/>
      <c r="AO23" s="501"/>
      <c r="AP23" s="501"/>
      <c r="AQ23" s="501"/>
      <c r="AR23" s="501"/>
      <c r="AS23" s="501"/>
    </row>
    <row r="24" spans="1:45" ht="23.25" customHeight="1">
      <c r="A24" s="1088" t="s">
        <v>561</v>
      </c>
      <c r="B24" s="1089"/>
      <c r="C24" s="1089"/>
      <c r="D24" s="1089"/>
      <c r="E24" s="1089"/>
      <c r="F24" s="1089"/>
      <c r="G24" s="1089"/>
      <c r="H24" s="1089"/>
      <c r="I24" s="1089"/>
      <c r="J24" s="1089"/>
      <c r="K24" s="1089"/>
      <c r="L24" s="1089"/>
      <c r="M24" s="1089"/>
      <c r="N24" s="1089"/>
      <c r="O24" s="1089"/>
      <c r="P24" s="1089"/>
      <c r="Q24" s="1089"/>
      <c r="R24" s="1089"/>
      <c r="S24" s="1089"/>
      <c r="T24" s="1089"/>
      <c r="U24" s="1089"/>
      <c r="V24" s="1089"/>
      <c r="W24" s="1089"/>
      <c r="X24" s="1089"/>
      <c r="Y24" s="1089"/>
      <c r="Z24" s="1089"/>
      <c r="AA24" s="1089"/>
      <c r="AB24" s="1195">
        <f ca="1">IF(SUM(AB20:OFFSET(Razem_BIV_33_pomoc,-1,27))&gt;AB18,"Przekroczony limit pomocy!",SUM(AB20:OFFSET(Razem_BIV_33_pomoc,-1,27)))</f>
        <v>0</v>
      </c>
      <c r="AC24" s="1196"/>
      <c r="AD24" s="1196"/>
      <c r="AE24" s="1196"/>
      <c r="AF24" s="1196"/>
      <c r="AG24" s="1196"/>
      <c r="AH24" s="1196"/>
      <c r="AI24" s="1197"/>
      <c r="AL24" s="528" t="s">
        <v>703</v>
      </c>
      <c r="AM24" s="520"/>
      <c r="AN24" s="520"/>
      <c r="AO24" s="520"/>
      <c r="AP24" s="520"/>
      <c r="AQ24" s="520"/>
      <c r="AR24" s="520"/>
      <c r="AS24" s="520"/>
    </row>
    <row r="25" spans="1:45" ht="24.9" customHeight="1">
      <c r="A25" s="1111" t="s">
        <v>937</v>
      </c>
      <c r="B25" s="1112"/>
      <c r="C25" s="1112"/>
      <c r="D25" s="1112"/>
      <c r="E25" s="1112"/>
      <c r="F25" s="1112"/>
      <c r="G25" s="1112"/>
      <c r="H25" s="1112"/>
      <c r="I25" s="1112"/>
      <c r="J25" s="1112"/>
      <c r="K25" s="1112"/>
      <c r="L25" s="1112"/>
      <c r="M25" s="1112"/>
      <c r="N25" s="1112"/>
      <c r="O25" s="1112"/>
      <c r="P25" s="1112"/>
      <c r="Q25" s="1112"/>
      <c r="R25" s="1112"/>
      <c r="S25" s="1112"/>
      <c r="T25" s="1112"/>
      <c r="U25" s="1112"/>
      <c r="V25" s="1112"/>
      <c r="W25" s="1112"/>
      <c r="X25" s="1112"/>
      <c r="Y25" s="1112"/>
      <c r="Z25" s="1112"/>
      <c r="AA25" s="1113"/>
      <c r="AB25" s="1195">
        <f ca="1">IFERROR(IF(AB18="ND",IF(AB16&gt;0,AB16,"Nie dotyczy"),IF(SUM(AB18-AB24)&gt;AB16,AB16,SUM(AB18-AB24))),0)</f>
        <v>0</v>
      </c>
      <c r="AC25" s="1196"/>
      <c r="AD25" s="1196"/>
      <c r="AE25" s="1196"/>
      <c r="AF25" s="1196"/>
      <c r="AG25" s="1196"/>
      <c r="AH25" s="1196"/>
      <c r="AI25" s="1197"/>
      <c r="AL25" s="527" t="s">
        <v>704</v>
      </c>
      <c r="AM25" s="520"/>
      <c r="AN25" s="520"/>
      <c r="AO25" s="520"/>
      <c r="AP25" s="520"/>
      <c r="AQ25" s="520"/>
      <c r="AR25" s="520"/>
      <c r="AS25" s="520"/>
    </row>
    <row r="26" spans="1:45" ht="17.100000000000001" customHeight="1">
      <c r="A26" s="1091" t="s">
        <v>219</v>
      </c>
      <c r="B26" s="1091"/>
      <c r="C26" s="1091"/>
      <c r="D26" s="1091"/>
      <c r="E26" s="1091"/>
      <c r="F26" s="1091"/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091"/>
      <c r="R26" s="1091"/>
      <c r="S26" s="1091"/>
      <c r="T26" s="1091"/>
      <c r="U26" s="1091"/>
      <c r="V26" s="1091"/>
      <c r="W26" s="1091"/>
      <c r="X26" s="1091"/>
      <c r="Y26" s="1091"/>
      <c r="Z26" s="1026"/>
      <c r="AA26" s="1026"/>
      <c r="AB26" s="1026"/>
      <c r="AC26" s="1026"/>
      <c r="AD26" s="1026"/>
      <c r="AE26" s="1026"/>
      <c r="AF26" s="1026"/>
      <c r="AG26" s="1026"/>
      <c r="AH26" s="1026"/>
      <c r="AI26" s="1026"/>
      <c r="AL26" s="520"/>
      <c r="AM26" s="520"/>
      <c r="AN26" s="520"/>
      <c r="AO26" s="520"/>
      <c r="AP26" s="520"/>
      <c r="AQ26" s="520"/>
      <c r="AR26" s="520"/>
      <c r="AS26" s="520"/>
    </row>
    <row r="27" spans="1:45" ht="17.100000000000001" customHeight="1">
      <c r="A27" s="1186" t="s">
        <v>578</v>
      </c>
      <c r="B27" s="1187"/>
      <c r="C27" s="1187"/>
      <c r="D27" s="1187"/>
      <c r="E27" s="1187"/>
      <c r="F27" s="1187"/>
      <c r="G27" s="1187"/>
      <c r="H27" s="1187"/>
      <c r="I27" s="1187"/>
      <c r="J27" s="1187"/>
      <c r="K27" s="1187"/>
      <c r="L27" s="1187"/>
      <c r="M27" s="1187"/>
      <c r="N27" s="1187"/>
      <c r="O27" s="1187"/>
      <c r="P27" s="1187"/>
      <c r="Q27" s="1187"/>
      <c r="R27" s="1187"/>
      <c r="S27" s="1187"/>
      <c r="T27" s="1187"/>
      <c r="U27" s="1187"/>
      <c r="V27" s="1187"/>
      <c r="W27" s="1187"/>
      <c r="X27" s="1187"/>
      <c r="Y27" s="1187"/>
      <c r="Z27" s="1187"/>
      <c r="AA27" s="1187"/>
      <c r="AB27" s="1172">
        <f>SUM(AB28:AI29)</f>
        <v>0</v>
      </c>
      <c r="AC27" s="1172"/>
      <c r="AD27" s="1172"/>
      <c r="AE27" s="1172"/>
      <c r="AF27" s="1172"/>
      <c r="AG27" s="1172"/>
      <c r="AH27" s="1172"/>
      <c r="AI27" s="1172"/>
    </row>
    <row r="28" spans="1:45" ht="17.100000000000001" customHeight="1">
      <c r="A28" s="1186" t="s">
        <v>220</v>
      </c>
      <c r="B28" s="1186"/>
      <c r="C28" s="1186"/>
      <c r="D28" s="1186"/>
      <c r="E28" s="1186"/>
      <c r="F28" s="1186"/>
      <c r="G28" s="1186"/>
      <c r="H28" s="1186"/>
      <c r="I28" s="1186"/>
      <c r="J28" s="1186"/>
      <c r="K28" s="1186"/>
      <c r="L28" s="1186"/>
      <c r="M28" s="1186"/>
      <c r="N28" s="1186"/>
      <c r="O28" s="1186"/>
      <c r="P28" s="1186"/>
      <c r="Q28" s="1186"/>
      <c r="R28" s="1186"/>
      <c r="S28" s="1186"/>
      <c r="T28" s="1186"/>
      <c r="U28" s="1186"/>
      <c r="V28" s="1186"/>
      <c r="W28" s="1186"/>
      <c r="X28" s="1186"/>
      <c r="Y28" s="1186"/>
      <c r="Z28" s="1186"/>
      <c r="AA28" s="1186"/>
      <c r="AB28" s="1188"/>
      <c r="AC28" s="1188"/>
      <c r="AD28" s="1188"/>
      <c r="AE28" s="1188"/>
      <c r="AF28" s="1188"/>
      <c r="AG28" s="1188"/>
      <c r="AH28" s="1188"/>
      <c r="AI28" s="1188"/>
    </row>
    <row r="29" spans="1:45" ht="17.100000000000001" customHeight="1">
      <c r="A29" s="1186" t="s">
        <v>221</v>
      </c>
      <c r="B29" s="1186"/>
      <c r="C29" s="1186"/>
      <c r="D29" s="1186"/>
      <c r="E29" s="1186"/>
      <c r="F29" s="1186"/>
      <c r="G29" s="1186"/>
      <c r="H29" s="1186"/>
      <c r="I29" s="1186"/>
      <c r="J29" s="1186"/>
      <c r="K29" s="1186"/>
      <c r="L29" s="1186"/>
      <c r="M29" s="1186"/>
      <c r="N29" s="1186"/>
      <c r="O29" s="1186"/>
      <c r="P29" s="1186"/>
      <c r="Q29" s="1186"/>
      <c r="R29" s="1186"/>
      <c r="S29" s="1186"/>
      <c r="T29" s="1186"/>
      <c r="U29" s="1186"/>
      <c r="V29" s="1186"/>
      <c r="W29" s="1186"/>
      <c r="X29" s="1186"/>
      <c r="Y29" s="1186"/>
      <c r="Z29" s="1186"/>
      <c r="AA29" s="1186"/>
      <c r="AB29" s="1170"/>
      <c r="AC29" s="1170"/>
      <c r="AD29" s="1170"/>
      <c r="AE29" s="1170"/>
      <c r="AF29" s="1170"/>
      <c r="AG29" s="1170"/>
      <c r="AH29" s="1170"/>
      <c r="AI29" s="1170"/>
    </row>
    <row r="30" spans="1:45" ht="17.100000000000001" customHeight="1">
      <c r="A30" s="1186" t="s">
        <v>329</v>
      </c>
      <c r="B30" s="1186"/>
      <c r="C30" s="1186"/>
      <c r="D30" s="1186"/>
      <c r="E30" s="1186"/>
      <c r="F30" s="1186"/>
      <c r="G30" s="1186"/>
      <c r="H30" s="1186"/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6"/>
      <c r="T30" s="1186"/>
      <c r="U30" s="1186"/>
      <c r="V30" s="1186"/>
      <c r="W30" s="1186"/>
      <c r="X30" s="1186"/>
      <c r="Y30" s="1186"/>
      <c r="Z30" s="1186"/>
      <c r="AA30" s="1186"/>
      <c r="AB30" s="1223">
        <f>IFERROR(AB32/AB27*100,0)</f>
        <v>0</v>
      </c>
      <c r="AC30" s="1223"/>
      <c r="AD30" s="1223"/>
      <c r="AE30" s="1223"/>
      <c r="AF30" s="1223"/>
      <c r="AG30" s="1223"/>
      <c r="AH30" s="1223"/>
      <c r="AI30" s="1223"/>
    </row>
    <row r="31" spans="1:45" ht="17.100000000000001" customHeight="1">
      <c r="A31" s="1091" t="s">
        <v>454</v>
      </c>
      <c r="B31" s="1091"/>
      <c r="C31" s="1091"/>
      <c r="D31" s="1091"/>
      <c r="E31" s="1091"/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1"/>
      <c r="AA31" s="1091"/>
      <c r="AB31" s="1091"/>
      <c r="AC31" s="1091"/>
      <c r="AD31" s="1091"/>
      <c r="AE31" s="1091"/>
      <c r="AF31" s="1091"/>
      <c r="AG31" s="1091"/>
      <c r="AH31" s="1091"/>
      <c r="AI31" s="1091"/>
    </row>
    <row r="32" spans="1:45" ht="17.100000000000001" customHeight="1">
      <c r="A32" s="1186" t="s">
        <v>579</v>
      </c>
      <c r="B32" s="1187"/>
      <c r="C32" s="1187"/>
      <c r="D32" s="1187"/>
      <c r="E32" s="1187"/>
      <c r="F32" s="1187"/>
      <c r="G32" s="1187"/>
      <c r="H32" s="1187"/>
      <c r="I32" s="1187"/>
      <c r="J32" s="1187"/>
      <c r="K32" s="1187"/>
      <c r="L32" s="1187"/>
      <c r="M32" s="1187"/>
      <c r="N32" s="1187"/>
      <c r="O32" s="1187"/>
      <c r="P32" s="1187"/>
      <c r="Q32" s="1187"/>
      <c r="R32" s="1187"/>
      <c r="S32" s="1187"/>
      <c r="T32" s="1187"/>
      <c r="U32" s="1187"/>
      <c r="V32" s="1187"/>
      <c r="W32" s="1187"/>
      <c r="X32" s="1187"/>
      <c r="Y32" s="1187"/>
      <c r="Z32" s="1187"/>
      <c r="AA32" s="1187"/>
      <c r="AB32" s="1172">
        <f>SUM(AB33,AB37)</f>
        <v>0</v>
      </c>
      <c r="AC32" s="1172"/>
      <c r="AD32" s="1172"/>
      <c r="AE32" s="1172"/>
      <c r="AF32" s="1172"/>
      <c r="AG32" s="1172"/>
      <c r="AH32" s="1172"/>
      <c r="AI32" s="1172"/>
      <c r="AN32" s="543"/>
    </row>
    <row r="33" spans="1:40" ht="17.100000000000001" customHeight="1">
      <c r="A33" s="1186" t="s">
        <v>580</v>
      </c>
      <c r="B33" s="1193"/>
      <c r="C33" s="1193"/>
      <c r="D33" s="1193"/>
      <c r="E33" s="1193"/>
      <c r="F33" s="1193"/>
      <c r="G33" s="1193"/>
      <c r="H33" s="1193"/>
      <c r="I33" s="1193"/>
      <c r="J33" s="1193"/>
      <c r="K33" s="1193"/>
      <c r="L33" s="1193"/>
      <c r="M33" s="1193"/>
      <c r="N33" s="1193"/>
      <c r="O33" s="1193"/>
      <c r="P33" s="1193"/>
      <c r="Q33" s="1193"/>
      <c r="R33" s="1193"/>
      <c r="S33" s="1193"/>
      <c r="T33" s="1193"/>
      <c r="U33" s="1193"/>
      <c r="V33" s="1193"/>
      <c r="W33" s="1193"/>
      <c r="X33" s="1193"/>
      <c r="Y33" s="1193"/>
      <c r="Z33" s="1193"/>
      <c r="AA33" s="1193"/>
      <c r="AB33" s="1224">
        <f>IF(OsPr192WoPP="3.2.2 Jednostka sektora finansów publicznych",AB34,SUM(AB34:AI35))</f>
        <v>0</v>
      </c>
      <c r="AC33" s="1172"/>
      <c r="AD33" s="1172"/>
      <c r="AE33" s="1172"/>
      <c r="AF33" s="1172"/>
      <c r="AG33" s="1172"/>
      <c r="AH33" s="1172"/>
      <c r="AI33" s="1172"/>
    </row>
    <row r="34" spans="1:40" ht="17.100000000000001" customHeight="1">
      <c r="A34" s="1186" t="s">
        <v>256</v>
      </c>
      <c r="B34" s="1193"/>
      <c r="C34" s="1193"/>
      <c r="D34" s="1193"/>
      <c r="E34" s="1193"/>
      <c r="F34" s="1193"/>
      <c r="G34" s="1193"/>
      <c r="H34" s="1193"/>
      <c r="I34" s="1193"/>
      <c r="J34" s="1193"/>
      <c r="K34" s="1193"/>
      <c r="L34" s="1193"/>
      <c r="M34" s="1193"/>
      <c r="N34" s="1193"/>
      <c r="O34" s="1193"/>
      <c r="P34" s="1193"/>
      <c r="Q34" s="1193"/>
      <c r="R34" s="1193"/>
      <c r="S34" s="1193"/>
      <c r="T34" s="1193"/>
      <c r="U34" s="1193"/>
      <c r="V34" s="1193"/>
      <c r="W34" s="1193"/>
      <c r="X34" s="1193"/>
      <c r="Y34" s="1193"/>
      <c r="Z34" s="1193"/>
      <c r="AA34" s="1193"/>
      <c r="AB34" s="1189"/>
      <c r="AC34" s="1189"/>
      <c r="AD34" s="1189"/>
      <c r="AE34" s="1189"/>
      <c r="AF34" s="1189"/>
      <c r="AG34" s="1189"/>
      <c r="AH34" s="1189"/>
      <c r="AI34" s="1189"/>
      <c r="AN34" s="544"/>
    </row>
    <row r="35" spans="1:40" ht="17.100000000000001" customHeight="1">
      <c r="A35" s="1186" t="s">
        <v>257</v>
      </c>
      <c r="B35" s="1193"/>
      <c r="C35" s="1193"/>
      <c r="D35" s="1193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3"/>
      <c r="R35" s="1193"/>
      <c r="S35" s="1193"/>
      <c r="T35" s="1193"/>
      <c r="U35" s="1193"/>
      <c r="V35" s="1193"/>
      <c r="W35" s="1193"/>
      <c r="X35" s="1193"/>
      <c r="Y35" s="1193"/>
      <c r="Z35" s="1193"/>
      <c r="AA35" s="1193"/>
      <c r="AB35" s="1189"/>
      <c r="AC35" s="1189"/>
      <c r="AD35" s="1189"/>
      <c r="AE35" s="1189"/>
      <c r="AF35" s="1189"/>
      <c r="AG35" s="1189"/>
      <c r="AH35" s="1189"/>
      <c r="AI35" s="1189"/>
    </row>
    <row r="36" spans="1:40" ht="29.25" customHeight="1">
      <c r="A36" s="1186" t="s">
        <v>275</v>
      </c>
      <c r="B36" s="1193"/>
      <c r="C36" s="1193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3"/>
      <c r="P36" s="1193"/>
      <c r="Q36" s="1193"/>
      <c r="R36" s="1193"/>
      <c r="S36" s="1193"/>
      <c r="T36" s="1193"/>
      <c r="U36" s="1193"/>
      <c r="V36" s="1193"/>
      <c r="W36" s="1193"/>
      <c r="X36" s="1193"/>
      <c r="Y36" s="1193"/>
      <c r="Z36" s="1193"/>
      <c r="AA36" s="1193"/>
      <c r="AB36" s="1189"/>
      <c r="AC36" s="1189"/>
      <c r="AD36" s="1189"/>
      <c r="AE36" s="1189"/>
      <c r="AF36" s="1189"/>
      <c r="AG36" s="1189"/>
      <c r="AH36" s="1189"/>
      <c r="AI36" s="1189"/>
    </row>
    <row r="37" spans="1:40" ht="17.100000000000001" customHeight="1">
      <c r="A37" s="1186" t="s">
        <v>581</v>
      </c>
      <c r="B37" s="1193"/>
      <c r="C37" s="1193"/>
      <c r="D37" s="1193"/>
      <c r="E37" s="1193"/>
      <c r="F37" s="1193"/>
      <c r="G37" s="1193"/>
      <c r="H37" s="1193"/>
      <c r="I37" s="1193"/>
      <c r="J37" s="1193"/>
      <c r="K37" s="1193"/>
      <c r="L37" s="1193"/>
      <c r="M37" s="1193"/>
      <c r="N37" s="1193"/>
      <c r="O37" s="1193"/>
      <c r="P37" s="1193"/>
      <c r="Q37" s="1193"/>
      <c r="R37" s="1193"/>
      <c r="S37" s="1193"/>
      <c r="T37" s="1193"/>
      <c r="U37" s="1193"/>
      <c r="V37" s="1193"/>
      <c r="W37" s="1193"/>
      <c r="X37" s="1193"/>
      <c r="Y37" s="1193"/>
      <c r="Z37" s="1193"/>
      <c r="AA37" s="1193"/>
      <c r="AB37" s="1172">
        <f>IF(OsPr192WoPP="3.2.2 Jednostka sektora finansów publicznych",AB38,SUM(AB38:AI39))</f>
        <v>0</v>
      </c>
      <c r="AC37" s="1172"/>
      <c r="AD37" s="1172"/>
      <c r="AE37" s="1172"/>
      <c r="AF37" s="1172"/>
      <c r="AG37" s="1172"/>
      <c r="AH37" s="1172"/>
      <c r="AI37" s="1172"/>
      <c r="AM37" s="545"/>
    </row>
    <row r="38" spans="1:40" ht="17.100000000000001" customHeight="1">
      <c r="A38" s="1186" t="s">
        <v>258</v>
      </c>
      <c r="B38" s="1193"/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1193"/>
      <c r="Q38" s="1193"/>
      <c r="R38" s="1193"/>
      <c r="S38" s="1193"/>
      <c r="T38" s="1193"/>
      <c r="U38" s="1193"/>
      <c r="V38" s="1193"/>
      <c r="W38" s="1193"/>
      <c r="X38" s="1193"/>
      <c r="Y38" s="1193"/>
      <c r="Z38" s="1193"/>
      <c r="AA38" s="1193"/>
      <c r="AB38" s="1170"/>
      <c r="AC38" s="1170"/>
      <c r="AD38" s="1170"/>
      <c r="AE38" s="1170"/>
      <c r="AF38" s="1170"/>
      <c r="AG38" s="1170"/>
      <c r="AH38" s="1170"/>
      <c r="AI38" s="1170"/>
    </row>
    <row r="39" spans="1:40" ht="17.100000000000001" customHeight="1">
      <c r="A39" s="1186" t="s">
        <v>259</v>
      </c>
      <c r="B39" s="1193"/>
      <c r="C39" s="1193"/>
      <c r="D39" s="1193"/>
      <c r="E39" s="1193"/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70"/>
      <c r="AC39" s="1170"/>
      <c r="AD39" s="1170"/>
      <c r="AE39" s="1170"/>
      <c r="AF39" s="1170"/>
      <c r="AG39" s="1170"/>
      <c r="AH39" s="1170"/>
      <c r="AI39" s="1170"/>
    </row>
    <row r="40" spans="1:40" ht="32.25" customHeight="1">
      <c r="A40" s="1186" t="s">
        <v>282</v>
      </c>
      <c r="B40" s="1193"/>
      <c r="C40" s="1193"/>
      <c r="D40" s="1193"/>
      <c r="E40" s="1193"/>
      <c r="F40" s="1193"/>
      <c r="G40" s="1193"/>
      <c r="H40" s="1193"/>
      <c r="I40" s="1193"/>
      <c r="J40" s="1193"/>
      <c r="K40" s="1193"/>
      <c r="L40" s="1193"/>
      <c r="M40" s="1193"/>
      <c r="N40" s="1193"/>
      <c r="O40" s="1193"/>
      <c r="P40" s="1193"/>
      <c r="Q40" s="1193"/>
      <c r="R40" s="1193"/>
      <c r="S40" s="1193"/>
      <c r="T40" s="1193"/>
      <c r="U40" s="1193"/>
      <c r="V40" s="1193"/>
      <c r="W40" s="1193"/>
      <c r="X40" s="1193"/>
      <c r="Y40" s="1193"/>
      <c r="Z40" s="1193"/>
      <c r="AA40" s="1193"/>
      <c r="AB40" s="1170"/>
      <c r="AC40" s="1170"/>
      <c r="AD40" s="1170"/>
      <c r="AE40" s="1170"/>
      <c r="AF40" s="1170"/>
      <c r="AG40" s="1170"/>
      <c r="AH40" s="1170"/>
      <c r="AI40" s="1170"/>
    </row>
    <row r="41" spans="1:40" ht="32.25" customHeight="1">
      <c r="A41" s="1225" t="s">
        <v>966</v>
      </c>
      <c r="B41" s="1225"/>
      <c r="C41" s="1225"/>
      <c r="D41" s="1225"/>
      <c r="E41" s="1225"/>
      <c r="F41" s="1225"/>
      <c r="G41" s="1225"/>
      <c r="H41" s="1225"/>
      <c r="I41" s="1225"/>
      <c r="J41" s="1225"/>
      <c r="K41" s="1225"/>
      <c r="L41" s="1225"/>
      <c r="M41" s="1225"/>
      <c r="N41" s="1225"/>
      <c r="O41" s="1225"/>
      <c r="P41" s="1225"/>
      <c r="Q41" s="1225"/>
      <c r="R41" s="1225"/>
      <c r="S41" s="1225"/>
      <c r="T41" s="1225"/>
      <c r="U41" s="1225"/>
      <c r="V41" s="1225"/>
      <c r="W41" s="1225"/>
      <c r="X41" s="1225"/>
      <c r="Y41" s="1225"/>
      <c r="Z41" s="1225"/>
      <c r="AA41" s="1225"/>
      <c r="AB41" s="1225"/>
      <c r="AC41" s="1225"/>
      <c r="AD41" s="1225"/>
      <c r="AE41" s="1225"/>
      <c r="AF41" s="1225"/>
      <c r="AG41" s="1225"/>
      <c r="AH41" s="1225"/>
      <c r="AI41" s="1225"/>
    </row>
    <row r="42" spans="1:40" s="172" customFormat="1" ht="17.100000000000001" customHeight="1">
      <c r="A42" s="1091" t="s">
        <v>562</v>
      </c>
      <c r="B42" s="1091"/>
      <c r="C42" s="1091"/>
      <c r="D42" s="1091"/>
      <c r="E42" s="1091"/>
      <c r="F42" s="1091"/>
      <c r="G42" s="1091"/>
      <c r="H42" s="1091"/>
      <c r="I42" s="1091"/>
      <c r="J42" s="1091"/>
      <c r="K42" s="1091"/>
      <c r="L42" s="1091"/>
      <c r="M42" s="1091"/>
      <c r="N42" s="1091"/>
      <c r="O42" s="1091"/>
      <c r="P42" s="1091"/>
      <c r="Q42" s="1091"/>
      <c r="R42" s="1091"/>
      <c r="S42" s="1091"/>
      <c r="T42" s="1091"/>
      <c r="U42" s="1091"/>
      <c r="V42" s="1091"/>
      <c r="W42" s="1091"/>
      <c r="X42" s="1091"/>
      <c r="Y42" s="1091"/>
      <c r="Z42" s="1091"/>
      <c r="AA42" s="1091"/>
      <c r="AB42" s="1091"/>
      <c r="AC42" s="1091"/>
      <c r="AD42" s="1091"/>
      <c r="AE42" s="1091"/>
      <c r="AF42" s="1091"/>
      <c r="AG42" s="1091"/>
      <c r="AH42" s="1091"/>
      <c r="AI42" s="1091"/>
    </row>
    <row r="43" spans="1:40" s="172" customFormat="1" ht="17.100000000000001" customHeight="1">
      <c r="A43" s="1091" t="s">
        <v>251</v>
      </c>
      <c r="B43" s="1091"/>
      <c r="C43" s="1091"/>
      <c r="D43" s="1091"/>
      <c r="E43" s="1091"/>
      <c r="F43" s="1091"/>
      <c r="G43" s="1091"/>
      <c r="H43" s="1091"/>
      <c r="I43" s="1091"/>
      <c r="J43" s="1091"/>
      <c r="K43" s="1091"/>
      <c r="L43" s="1091"/>
      <c r="M43" s="1091"/>
      <c r="N43" s="1091"/>
      <c r="O43" s="1091"/>
      <c r="P43" s="1091"/>
      <c r="Q43" s="1091"/>
      <c r="R43" s="1091"/>
      <c r="S43" s="1091"/>
      <c r="T43" s="1091"/>
      <c r="U43" s="1091"/>
      <c r="V43" s="1091"/>
      <c r="W43" s="1091"/>
      <c r="X43" s="1091"/>
      <c r="Y43" s="1091"/>
      <c r="Z43" s="1091"/>
      <c r="AA43" s="1091"/>
      <c r="AB43" s="1091"/>
      <c r="AC43" s="1091"/>
      <c r="AD43" s="1091"/>
      <c r="AE43" s="1091"/>
      <c r="AF43" s="1091"/>
      <c r="AG43" s="1091"/>
      <c r="AH43" s="1091"/>
      <c r="AI43" s="1091"/>
    </row>
    <row r="44" spans="1:40" s="172" customFormat="1" ht="17.100000000000001" customHeight="1">
      <c r="A44" s="1091" t="s">
        <v>913</v>
      </c>
      <c r="B44" s="1091"/>
      <c r="C44" s="1091"/>
      <c r="D44" s="1091"/>
      <c r="E44" s="1091"/>
      <c r="F44" s="1091"/>
      <c r="G44" s="1091"/>
      <c r="H44" s="1091"/>
      <c r="I44" s="1091"/>
      <c r="J44" s="1091"/>
      <c r="K44" s="1091"/>
      <c r="L44" s="1091"/>
      <c r="M44" s="1091"/>
      <c r="N44" s="1092" t="s">
        <v>13</v>
      </c>
      <c r="O44" s="1093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2"/>
    </row>
    <row r="45" spans="1:40" s="172" customFormat="1" ht="17.100000000000001" customHeight="1">
      <c r="A45" s="1222" t="s">
        <v>353</v>
      </c>
      <c r="B45" s="1222"/>
      <c r="C45" s="1222"/>
      <c r="D45" s="1222"/>
      <c r="E45" s="1222"/>
      <c r="F45" s="1222"/>
      <c r="G45" s="1222"/>
      <c r="H45" s="1222"/>
      <c r="I45" s="1222"/>
      <c r="J45" s="1222"/>
      <c r="K45" s="1222"/>
      <c r="L45" s="1222"/>
      <c r="M45" s="1222"/>
      <c r="N45" s="1222"/>
      <c r="O45" s="1222"/>
      <c r="P45" s="1222"/>
      <c r="Q45" s="1222"/>
      <c r="R45" s="1222"/>
      <c r="S45" s="1222"/>
      <c r="T45" s="1222"/>
      <c r="U45" s="1222"/>
      <c r="V45" s="1222"/>
      <c r="W45" s="1222"/>
      <c r="X45" s="1222"/>
      <c r="Y45" s="1222"/>
      <c r="Z45" s="1222"/>
      <c r="AA45" s="1222"/>
      <c r="AB45" s="1222"/>
      <c r="AC45" s="1222"/>
      <c r="AD45" s="1222"/>
      <c r="AE45" s="1222"/>
      <c r="AF45" s="1222"/>
      <c r="AG45" s="1222"/>
      <c r="AH45" s="1222"/>
      <c r="AI45" s="388"/>
    </row>
    <row r="46" spans="1:40" s="425" customFormat="1" ht="39.9" customHeight="1">
      <c r="A46" s="1037" t="s">
        <v>5</v>
      </c>
      <c r="B46" s="1038"/>
      <c r="C46" s="1038"/>
      <c r="D46" s="1039"/>
      <c r="E46" s="1111" t="s">
        <v>457</v>
      </c>
      <c r="F46" s="1112"/>
      <c r="G46" s="1112"/>
      <c r="H46" s="1112"/>
      <c r="I46" s="1112"/>
      <c r="J46" s="1112"/>
      <c r="K46" s="1112"/>
      <c r="L46" s="1112"/>
      <c r="M46" s="1112"/>
      <c r="N46" s="1112"/>
      <c r="O46" s="1112"/>
      <c r="P46" s="1112"/>
      <c r="Q46" s="1112"/>
      <c r="R46" s="1112"/>
      <c r="S46" s="1113"/>
      <c r="T46" s="1111" t="s">
        <v>455</v>
      </c>
      <c r="U46" s="1112"/>
      <c r="V46" s="1112"/>
      <c r="W46" s="1112"/>
      <c r="X46" s="1112"/>
      <c r="Y46" s="1112"/>
      <c r="Z46" s="1112"/>
      <c r="AA46" s="1112"/>
      <c r="AB46" s="1112"/>
      <c r="AC46" s="1112"/>
      <c r="AD46" s="1112"/>
      <c r="AE46" s="1112"/>
      <c r="AF46" s="1112"/>
      <c r="AG46" s="1112"/>
      <c r="AH46" s="1113"/>
    </row>
    <row r="47" spans="1:40" s="172" customFormat="1" ht="17.25" customHeight="1">
      <c r="A47" s="1037" t="s">
        <v>456</v>
      </c>
      <c r="B47" s="1038"/>
      <c r="C47" s="1038"/>
      <c r="D47" s="1038"/>
      <c r="E47" s="1190"/>
      <c r="F47" s="1191"/>
      <c r="G47" s="1191"/>
      <c r="H47" s="1191"/>
      <c r="I47" s="1191"/>
      <c r="J47" s="1191"/>
      <c r="K47" s="1191"/>
      <c r="L47" s="1191"/>
      <c r="M47" s="1191"/>
      <c r="N47" s="1191"/>
      <c r="O47" s="1191"/>
      <c r="P47" s="1191"/>
      <c r="Q47" s="1191"/>
      <c r="R47" s="1191"/>
      <c r="S47" s="1192"/>
      <c r="T47" s="1219"/>
      <c r="U47" s="1220"/>
      <c r="V47" s="1220"/>
      <c r="W47" s="1220"/>
      <c r="X47" s="1220"/>
      <c r="Y47" s="1220"/>
      <c r="Z47" s="1220"/>
      <c r="AA47" s="1220"/>
      <c r="AB47" s="1220"/>
      <c r="AC47" s="1220"/>
      <c r="AD47" s="1220"/>
      <c r="AE47" s="1220"/>
      <c r="AF47" s="1220"/>
      <c r="AG47" s="1220"/>
      <c r="AH47" s="1221"/>
    </row>
    <row r="48" spans="1:40" s="172" customFormat="1" ht="17.25" customHeight="1">
      <c r="A48" s="1037" t="s">
        <v>255</v>
      </c>
      <c r="B48" s="1038"/>
      <c r="C48" s="1038"/>
      <c r="D48" s="1038"/>
      <c r="E48" s="1190"/>
      <c r="F48" s="1191"/>
      <c r="G48" s="1191"/>
      <c r="H48" s="1191"/>
      <c r="I48" s="1191"/>
      <c r="J48" s="1191"/>
      <c r="K48" s="1191"/>
      <c r="L48" s="1191"/>
      <c r="M48" s="1191"/>
      <c r="N48" s="1191"/>
      <c r="O48" s="1191"/>
      <c r="P48" s="1191"/>
      <c r="Q48" s="1191"/>
      <c r="R48" s="1191"/>
      <c r="S48" s="1192"/>
      <c r="T48" s="1219"/>
      <c r="U48" s="1220"/>
      <c r="V48" s="1220"/>
      <c r="W48" s="1220"/>
      <c r="X48" s="1220"/>
      <c r="Y48" s="1220"/>
      <c r="Z48" s="1220"/>
      <c r="AA48" s="1220"/>
      <c r="AB48" s="1220"/>
      <c r="AC48" s="1220"/>
      <c r="AD48" s="1220"/>
      <c r="AE48" s="1220"/>
      <c r="AF48" s="1220"/>
      <c r="AG48" s="1220"/>
      <c r="AH48" s="1221"/>
    </row>
    <row r="49" spans="1:35" s="172" customFormat="1" ht="17.25" customHeight="1">
      <c r="A49" s="1037" t="s">
        <v>184</v>
      </c>
      <c r="B49" s="1038"/>
      <c r="C49" s="1038"/>
      <c r="D49" s="1038"/>
      <c r="E49" s="1182">
        <f>SUM(E47:S48)</f>
        <v>0</v>
      </c>
      <c r="F49" s="1183"/>
      <c r="G49" s="1183"/>
      <c r="H49" s="1183"/>
      <c r="I49" s="1183"/>
      <c r="J49" s="1183"/>
      <c r="K49" s="1183"/>
      <c r="L49" s="1183"/>
      <c r="M49" s="1183"/>
      <c r="N49" s="1183"/>
      <c r="O49" s="1183"/>
      <c r="P49" s="1183"/>
      <c r="Q49" s="1183"/>
      <c r="R49" s="1183"/>
      <c r="S49" s="1184"/>
      <c r="T49" s="1182">
        <f>SUM(T47:AH48)</f>
        <v>0</v>
      </c>
      <c r="U49" s="1183"/>
      <c r="V49" s="1183"/>
      <c r="W49" s="1183"/>
      <c r="X49" s="1183"/>
      <c r="Y49" s="1183"/>
      <c r="Z49" s="1183"/>
      <c r="AA49" s="1183"/>
      <c r="AB49" s="1183"/>
      <c r="AC49" s="1183"/>
      <c r="AD49" s="1183"/>
      <c r="AE49" s="1183"/>
      <c r="AF49" s="1183"/>
      <c r="AG49" s="1183"/>
      <c r="AH49" s="1184"/>
    </row>
    <row r="50" spans="1:35" s="172" customFormat="1" ht="9.9" customHeight="1">
      <c r="A50" s="331"/>
      <c r="B50" s="331"/>
      <c r="C50" s="345"/>
      <c r="D50" s="345"/>
      <c r="E50" s="330"/>
      <c r="F50" s="330"/>
      <c r="G50" s="330"/>
      <c r="H50" s="330"/>
      <c r="I50" s="330"/>
      <c r="J50" s="330"/>
      <c r="K50" s="330"/>
      <c r="L50" s="330"/>
      <c r="M50" s="330"/>
      <c r="N50" s="336"/>
      <c r="O50" s="336"/>
      <c r="P50" s="336"/>
      <c r="Q50" s="336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040" t="s">
        <v>5</v>
      </c>
      <c r="B51" s="1040"/>
      <c r="C51" s="1040"/>
      <c r="D51" s="1040"/>
      <c r="E51" s="1213" t="s">
        <v>278</v>
      </c>
      <c r="F51" s="1214"/>
      <c r="G51" s="1214"/>
      <c r="H51" s="1214"/>
      <c r="I51" s="1214"/>
      <c r="J51" s="1214"/>
      <c r="K51" s="1214"/>
      <c r="L51" s="1214"/>
      <c r="M51" s="1214"/>
      <c r="N51" s="1214"/>
      <c r="O51" s="1214"/>
      <c r="P51" s="1214"/>
      <c r="Q51" s="1214"/>
      <c r="R51" s="1214"/>
      <c r="S51" s="1215"/>
      <c r="T51" s="1111" t="s">
        <v>260</v>
      </c>
      <c r="U51" s="1112"/>
      <c r="V51" s="1112"/>
      <c r="W51" s="1112"/>
      <c r="X51" s="1112"/>
      <c r="Y51" s="1112"/>
      <c r="Z51" s="1112"/>
      <c r="AA51" s="1112"/>
      <c r="AB51" s="1112"/>
      <c r="AC51" s="1112"/>
      <c r="AD51" s="1112"/>
      <c r="AE51" s="1112"/>
      <c r="AF51" s="1112"/>
      <c r="AG51" s="1112"/>
      <c r="AH51" s="1113"/>
      <c r="AI51" s="23"/>
    </row>
    <row r="52" spans="1:35" s="172" customFormat="1" ht="11.4" customHeight="1">
      <c r="A52" s="1040" t="s">
        <v>222</v>
      </c>
      <c r="B52" s="1040"/>
      <c r="C52" s="1040"/>
      <c r="D52" s="1040"/>
      <c r="E52" s="1190"/>
      <c r="F52" s="1191"/>
      <c r="G52" s="1191"/>
      <c r="H52" s="1191"/>
      <c r="I52" s="1191"/>
      <c r="J52" s="1191"/>
      <c r="K52" s="1191"/>
      <c r="L52" s="1191"/>
      <c r="M52" s="1191"/>
      <c r="N52" s="1191"/>
      <c r="O52" s="1191"/>
      <c r="P52" s="1191"/>
      <c r="Q52" s="1191"/>
      <c r="R52" s="1191"/>
      <c r="S52" s="1192"/>
      <c r="T52" s="25"/>
      <c r="U52" s="25"/>
      <c r="V52" s="25"/>
      <c r="W52" s="25"/>
      <c r="X52" s="176"/>
      <c r="Y52" s="176"/>
      <c r="Z52" s="176"/>
      <c r="AA52" s="181"/>
      <c r="AB52" s="568"/>
      <c r="AC52" s="336"/>
      <c r="AD52" s="336"/>
      <c r="AE52" s="336"/>
      <c r="AF52" s="336"/>
      <c r="AG52" s="178"/>
      <c r="AH52" s="179"/>
      <c r="AI52" s="336"/>
    </row>
    <row r="53" spans="1:35" s="172" customFormat="1" ht="17.100000000000001" customHeight="1">
      <c r="A53" s="1040"/>
      <c r="B53" s="1040"/>
      <c r="C53" s="1040"/>
      <c r="D53" s="1040"/>
      <c r="E53" s="1190"/>
      <c r="F53" s="1191"/>
      <c r="G53" s="1191"/>
      <c r="H53" s="1191"/>
      <c r="I53" s="1191"/>
      <c r="J53" s="1191"/>
      <c r="K53" s="1191"/>
      <c r="L53" s="1191"/>
      <c r="M53" s="1191"/>
      <c r="N53" s="1191"/>
      <c r="O53" s="1191"/>
      <c r="P53" s="1191"/>
      <c r="Q53" s="1191"/>
      <c r="R53" s="1191"/>
      <c r="S53" s="1192"/>
      <c r="T53" s="25"/>
      <c r="X53" s="1216"/>
      <c r="Y53" s="1217"/>
      <c r="Z53" s="1217"/>
      <c r="AA53" s="1217"/>
      <c r="AB53" s="1217"/>
      <c r="AC53" s="1217"/>
      <c r="AD53" s="1218"/>
      <c r="AG53" s="181"/>
      <c r="AH53" s="175"/>
      <c r="AI53" s="181"/>
    </row>
    <row r="54" spans="1:35" s="172" customFormat="1" ht="11.4" customHeight="1">
      <c r="A54" s="1040"/>
      <c r="B54" s="1040"/>
      <c r="C54" s="1040"/>
      <c r="D54" s="1040"/>
      <c r="E54" s="1190"/>
      <c r="F54" s="1191"/>
      <c r="G54" s="1191"/>
      <c r="H54" s="1191"/>
      <c r="I54" s="1191"/>
      <c r="J54" s="1191"/>
      <c r="K54" s="1191"/>
      <c r="L54" s="1191"/>
      <c r="M54" s="1191"/>
      <c r="N54" s="1191"/>
      <c r="O54" s="1191"/>
      <c r="P54" s="1191"/>
      <c r="Q54" s="1191"/>
      <c r="R54" s="1191"/>
      <c r="S54" s="1192"/>
      <c r="T54" s="20"/>
      <c r="W54" s="182"/>
      <c r="X54" s="1212" t="s">
        <v>434</v>
      </c>
      <c r="Y54" s="1212"/>
      <c r="Z54" s="1212"/>
      <c r="AA54" s="1212"/>
      <c r="AB54" s="1212"/>
      <c r="AC54" s="1212"/>
      <c r="AD54" s="1212"/>
      <c r="AE54" s="182"/>
      <c r="AF54" s="182"/>
      <c r="AG54" s="182"/>
      <c r="AH54" s="183"/>
      <c r="AI54" s="181"/>
    </row>
    <row r="55" spans="1:35" s="172" customFormat="1" ht="11.4" customHeight="1">
      <c r="A55" s="1040" t="s">
        <v>223</v>
      </c>
      <c r="B55" s="1040"/>
      <c r="C55" s="1040"/>
      <c r="D55" s="1040"/>
      <c r="E55" s="1190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2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6"/>
    </row>
    <row r="56" spans="1:35" s="172" customFormat="1" ht="17.100000000000001" customHeight="1">
      <c r="A56" s="1040"/>
      <c r="B56" s="1040"/>
      <c r="C56" s="1040"/>
      <c r="D56" s="1040"/>
      <c r="E56" s="1190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2"/>
      <c r="T56" s="25"/>
      <c r="X56" s="1216"/>
      <c r="Y56" s="1217"/>
      <c r="Z56" s="1217"/>
      <c r="AA56" s="1217"/>
      <c r="AB56" s="1217"/>
      <c r="AC56" s="1217"/>
      <c r="AD56" s="1218"/>
      <c r="AG56" s="181"/>
      <c r="AH56" s="175"/>
      <c r="AI56" s="181"/>
    </row>
    <row r="57" spans="1:35" s="172" customFormat="1" ht="11.4" customHeight="1">
      <c r="A57" s="1040"/>
      <c r="B57" s="1040"/>
      <c r="C57" s="1040"/>
      <c r="D57" s="1040"/>
      <c r="E57" s="1190"/>
      <c r="F57" s="1191"/>
      <c r="G57" s="1191"/>
      <c r="H57" s="1191"/>
      <c r="I57" s="1191"/>
      <c r="J57" s="1191"/>
      <c r="K57" s="1191"/>
      <c r="L57" s="1191"/>
      <c r="M57" s="1191"/>
      <c r="N57" s="1191"/>
      <c r="O57" s="1191"/>
      <c r="P57" s="1191"/>
      <c r="Q57" s="1191"/>
      <c r="R57" s="1191"/>
      <c r="S57" s="1192"/>
      <c r="T57" s="20"/>
      <c r="W57" s="182"/>
      <c r="X57" s="1212" t="s">
        <v>434</v>
      </c>
      <c r="Y57" s="1212"/>
      <c r="Z57" s="1212"/>
      <c r="AA57" s="1212"/>
      <c r="AB57" s="1212"/>
      <c r="AC57" s="1212"/>
      <c r="AD57" s="1212"/>
      <c r="AE57" s="182"/>
      <c r="AF57" s="182"/>
      <c r="AG57" s="182"/>
      <c r="AH57" s="183"/>
    </row>
    <row r="58" spans="1:35" s="172" customFormat="1" ht="39.9" customHeight="1">
      <c r="A58" s="1040" t="s">
        <v>184</v>
      </c>
      <c r="B58" s="1040"/>
      <c r="C58" s="1040"/>
      <c r="D58" s="1040"/>
      <c r="E58" s="1182">
        <f>SUM(E52:S57)</f>
        <v>0</v>
      </c>
      <c r="F58" s="1183"/>
      <c r="G58" s="1183"/>
      <c r="H58" s="1183"/>
      <c r="I58" s="1183"/>
      <c r="J58" s="1183"/>
      <c r="K58" s="1183"/>
      <c r="L58" s="1183"/>
      <c r="M58" s="1183"/>
      <c r="N58" s="1183"/>
      <c r="O58" s="1183"/>
      <c r="P58" s="1183"/>
      <c r="Q58" s="1183"/>
      <c r="R58" s="1183"/>
      <c r="S58" s="1184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211" t="s">
        <v>354</v>
      </c>
      <c r="B59" s="1211"/>
      <c r="C59" s="1211"/>
      <c r="D59" s="1211"/>
      <c r="E59" s="1211"/>
      <c r="F59" s="1211"/>
      <c r="G59" s="1211"/>
      <c r="H59" s="1211"/>
      <c r="I59" s="1211"/>
      <c r="J59" s="1211"/>
      <c r="K59" s="1211"/>
      <c r="L59" s="1211"/>
      <c r="M59" s="1211"/>
      <c r="N59" s="1211"/>
      <c r="O59" s="1211"/>
      <c r="P59" s="1211"/>
      <c r="Q59" s="1211"/>
      <c r="R59" s="1211"/>
      <c r="S59" s="1211"/>
      <c r="T59" s="1211"/>
      <c r="U59" s="1211"/>
      <c r="V59" s="1211"/>
      <c r="W59" s="1211"/>
      <c r="X59" s="1211"/>
      <c r="Y59" s="1211"/>
      <c r="Z59" s="1211"/>
      <c r="AA59" s="1211"/>
      <c r="AB59" s="1211"/>
      <c r="AC59" s="1211"/>
      <c r="AD59" s="1211"/>
      <c r="AE59" s="1211"/>
      <c r="AF59" s="1211"/>
      <c r="AG59" s="1211"/>
      <c r="AH59" s="1211"/>
      <c r="AI59" s="381"/>
    </row>
    <row r="60" spans="1:35" s="172" customFormat="1" ht="17.100000000000001" customHeight="1">
      <c r="A60" s="1091" t="s">
        <v>261</v>
      </c>
      <c r="B60" s="1091"/>
      <c r="C60" s="1091"/>
      <c r="D60" s="1091"/>
      <c r="E60" s="1091"/>
      <c r="F60" s="1091"/>
      <c r="G60" s="1091"/>
      <c r="H60" s="1091"/>
      <c r="I60" s="1091"/>
      <c r="J60" s="1091"/>
      <c r="K60" s="1091"/>
      <c r="L60" s="1091"/>
      <c r="M60" s="1091"/>
      <c r="N60" s="1091"/>
      <c r="O60" s="1091"/>
      <c r="P60" s="1091"/>
      <c r="Q60" s="1091"/>
      <c r="R60" s="1091"/>
      <c r="S60" s="1091"/>
      <c r="T60" s="1091"/>
      <c r="U60" s="1091"/>
      <c r="V60" s="1091"/>
      <c r="W60" s="1091"/>
      <c r="X60" s="1091"/>
      <c r="Y60" s="1091"/>
      <c r="Z60" s="23"/>
      <c r="AA60" s="23"/>
      <c r="AB60" s="23"/>
      <c r="AC60" s="23"/>
      <c r="AD60" s="1127" t="s">
        <v>13</v>
      </c>
      <c r="AE60" s="1127"/>
      <c r="AF60" s="1127"/>
      <c r="AG60" s="23"/>
      <c r="AH60" s="23"/>
      <c r="AI60" s="23"/>
    </row>
    <row r="61" spans="1:35" s="172" customFormat="1" ht="17.100000000000001" customHeight="1">
      <c r="A61" s="1091" t="s">
        <v>262</v>
      </c>
      <c r="B61" s="1091"/>
      <c r="C61" s="1091"/>
      <c r="D61" s="1091"/>
      <c r="E61" s="1091"/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1"/>
      <c r="AA61" s="1091"/>
      <c r="AB61" s="171"/>
      <c r="AC61" s="171"/>
      <c r="AD61" s="171"/>
      <c r="AE61" s="459"/>
      <c r="AF61" s="171"/>
      <c r="AG61" s="171"/>
      <c r="AH61" s="171"/>
      <c r="AI61" s="171"/>
    </row>
    <row r="62" spans="1:35" s="172" customFormat="1" ht="17.100000000000001" customHeight="1">
      <c r="A62" s="1091" t="s">
        <v>263</v>
      </c>
      <c r="B62" s="1091"/>
      <c r="C62" s="1091"/>
      <c r="D62" s="1091"/>
      <c r="E62" s="1091"/>
      <c r="F62" s="1091"/>
      <c r="G62" s="1091"/>
      <c r="H62" s="1091"/>
      <c r="I62" s="1091"/>
      <c r="J62" s="1091"/>
      <c r="K62" s="1091"/>
      <c r="L62" s="1091"/>
      <c r="M62" s="1091"/>
      <c r="N62" s="1091"/>
      <c r="O62" s="1091"/>
      <c r="P62" s="1091"/>
      <c r="Q62" s="1091"/>
      <c r="R62" s="1091"/>
      <c r="S62" s="1091"/>
      <c r="T62" s="1091"/>
      <c r="U62" s="1091"/>
      <c r="V62" s="1091"/>
      <c r="W62" s="1091"/>
      <c r="X62" s="1091"/>
      <c r="Y62" s="1091"/>
      <c r="Z62" s="1091"/>
      <c r="AA62" s="1091"/>
      <c r="AB62" s="171"/>
      <c r="AC62" s="171"/>
      <c r="AD62" s="171"/>
      <c r="AE62" s="459"/>
      <c r="AF62" s="171"/>
      <c r="AG62" s="171"/>
      <c r="AH62" s="171"/>
      <c r="AI62" s="171"/>
    </row>
    <row r="63" spans="1:35" s="172" customFormat="1" ht="17.100000000000001" customHeight="1">
      <c r="A63" s="1091" t="s">
        <v>264</v>
      </c>
      <c r="B63" s="1091"/>
      <c r="C63" s="1091"/>
      <c r="D63" s="1091"/>
      <c r="E63" s="1091"/>
      <c r="F63" s="1091"/>
      <c r="G63" s="1091"/>
      <c r="H63" s="1091"/>
      <c r="I63" s="1091"/>
      <c r="J63" s="1091"/>
      <c r="K63" s="1091"/>
      <c r="L63" s="1091"/>
      <c r="M63" s="1091"/>
      <c r="N63" s="1091"/>
      <c r="O63" s="1091"/>
      <c r="P63" s="1091"/>
      <c r="Q63" s="1091"/>
      <c r="R63" s="1091"/>
      <c r="S63" s="1091"/>
      <c r="T63" s="1091"/>
      <c r="U63" s="1091"/>
      <c r="V63" s="1091"/>
      <c r="W63" s="1091"/>
      <c r="X63" s="1091"/>
      <c r="Y63" s="1091"/>
      <c r="Z63" s="1091"/>
      <c r="AA63" s="1091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171"/>
      <c r="AC64" s="171"/>
      <c r="AD64" s="171"/>
      <c r="AE64" s="385"/>
      <c r="AF64" s="171"/>
      <c r="AG64" s="171"/>
      <c r="AH64" s="171"/>
      <c r="AI64" s="171"/>
    </row>
    <row r="65" spans="1:35" s="172" customFormat="1" ht="54" customHeight="1">
      <c r="A65" s="23"/>
      <c r="B65" s="1040" t="s">
        <v>265</v>
      </c>
      <c r="C65" s="1040"/>
      <c r="D65" s="1040"/>
      <c r="E65" s="1040"/>
      <c r="F65" s="1040"/>
      <c r="G65" s="1170"/>
      <c r="H65" s="1170"/>
      <c r="I65" s="1170"/>
      <c r="J65" s="1170"/>
      <c r="K65" s="1170"/>
      <c r="L65" s="1170"/>
      <c r="M65" s="1170"/>
      <c r="N65" s="1170"/>
      <c r="O65" s="1170"/>
      <c r="P65" s="1170"/>
      <c r="Q65" s="130"/>
      <c r="R65" s="130"/>
      <c r="S65" s="23"/>
      <c r="T65" s="1040" t="s">
        <v>266</v>
      </c>
      <c r="U65" s="1040"/>
      <c r="V65" s="1040"/>
      <c r="W65" s="1040"/>
      <c r="X65" s="1040"/>
      <c r="Y65" s="1170"/>
      <c r="Z65" s="1170"/>
      <c r="AA65" s="1170"/>
      <c r="AB65" s="1170"/>
      <c r="AC65" s="1170"/>
      <c r="AD65" s="1170"/>
      <c r="AE65" s="1170"/>
      <c r="AF65" s="1170"/>
      <c r="AG65" s="1170"/>
      <c r="AH65" s="1170"/>
      <c r="AI65" s="171"/>
    </row>
    <row r="66" spans="1:35" s="172" customFormat="1" ht="9.9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173"/>
      <c r="AI66" s="381"/>
    </row>
    <row r="67" spans="1:35" s="172" customFormat="1" ht="15.75" customHeight="1">
      <c r="A67" s="1091" t="s">
        <v>563</v>
      </c>
      <c r="B67" s="1091"/>
      <c r="C67" s="1091"/>
      <c r="D67" s="1091"/>
      <c r="E67" s="1091"/>
      <c r="F67" s="1091"/>
      <c r="G67" s="1091"/>
      <c r="H67" s="1091"/>
      <c r="I67" s="1091"/>
      <c r="J67" s="1091"/>
      <c r="K67" s="1091"/>
      <c r="L67" s="1091"/>
      <c r="M67" s="1091"/>
      <c r="N67" s="1091"/>
      <c r="O67" s="1091"/>
      <c r="P67" s="1091"/>
      <c r="Q67" s="1091"/>
      <c r="R67" s="1091"/>
      <c r="S67" s="1091"/>
      <c r="T67" s="1091"/>
      <c r="U67" s="1092" t="s">
        <v>13</v>
      </c>
      <c r="V67" s="1092"/>
      <c r="W67" s="534"/>
      <c r="X67" s="1127" t="s">
        <v>355</v>
      </c>
      <c r="Y67" s="1127"/>
      <c r="Z67" s="1127"/>
      <c r="AA67" s="1127"/>
      <c r="AB67" s="1127"/>
      <c r="AC67" s="1127"/>
      <c r="AD67" s="1127"/>
      <c r="AE67" s="1198"/>
      <c r="AF67" s="1198"/>
      <c r="AG67" s="1198"/>
      <c r="AH67" s="1198"/>
      <c r="AI67" s="1198"/>
    </row>
    <row r="68" spans="1:35" ht="89.25" customHeight="1">
      <c r="A68" s="1199" t="s">
        <v>938</v>
      </c>
      <c r="B68" s="1199"/>
      <c r="C68" s="1199"/>
      <c r="D68" s="1199"/>
      <c r="E68" s="1199"/>
      <c r="F68" s="1199"/>
      <c r="G68" s="1199"/>
      <c r="H68" s="1199"/>
      <c r="I68" s="1199"/>
      <c r="J68" s="1199"/>
      <c r="K68" s="1199"/>
      <c r="L68" s="1199"/>
      <c r="M68" s="1199"/>
      <c r="N68" s="1199"/>
      <c r="O68" s="1199"/>
      <c r="P68" s="1199"/>
      <c r="Q68" s="1199"/>
      <c r="R68" s="1199"/>
      <c r="S68" s="1199"/>
      <c r="T68" s="1199"/>
      <c r="U68" s="1199"/>
      <c r="V68" s="1199"/>
      <c r="W68" s="1199"/>
      <c r="X68" s="1199"/>
      <c r="Y68" s="1199"/>
      <c r="Z68" s="1199"/>
      <c r="AA68" s="1199"/>
      <c r="AB68" s="1199"/>
      <c r="AC68" s="1199"/>
      <c r="AD68" s="1199"/>
      <c r="AE68" s="1199"/>
      <c r="AF68" s="1199"/>
      <c r="AG68" s="1199"/>
      <c r="AH68" s="1199"/>
      <c r="AI68" s="1199"/>
    </row>
    <row r="69" spans="1:35" s="185" customFormat="1" ht="48" customHeight="1">
      <c r="A69" s="1194" t="s">
        <v>965</v>
      </c>
      <c r="B69" s="1194"/>
      <c r="C69" s="1194"/>
      <c r="D69" s="1194"/>
      <c r="E69" s="1194"/>
      <c r="F69" s="1194"/>
      <c r="G69" s="1194"/>
      <c r="H69" s="1194"/>
      <c r="I69" s="1194"/>
      <c r="J69" s="1194"/>
      <c r="K69" s="1194"/>
      <c r="L69" s="1194"/>
      <c r="M69" s="1194"/>
      <c r="N69" s="1194"/>
      <c r="O69" s="1194"/>
      <c r="P69" s="1194"/>
      <c r="Q69" s="1194"/>
      <c r="R69" s="1194"/>
      <c r="S69" s="1194"/>
      <c r="T69" s="1194"/>
      <c r="U69" s="1194"/>
      <c r="V69" s="1194"/>
      <c r="W69" s="1194"/>
      <c r="X69" s="1194"/>
      <c r="Y69" s="1194"/>
      <c r="Z69" s="1194"/>
      <c r="AA69" s="1194"/>
      <c r="AB69" s="1194"/>
      <c r="AC69" s="1194"/>
      <c r="AD69" s="1194"/>
      <c r="AE69" s="1194"/>
      <c r="AF69" s="1194"/>
      <c r="AG69" s="1194"/>
      <c r="AH69" s="1194"/>
      <c r="AI69" s="1194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448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C59" zoomScale="115" zoomScaleNormal="100" zoomScaleSheetLayoutView="115" workbookViewId="0">
      <selection activeCell="A51" sqref="A51:O51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0"/>
      <c r="B1" s="1251" t="s">
        <v>335</v>
      </c>
      <c r="C1" s="1251"/>
      <c r="D1" s="1251"/>
      <c r="E1" s="1251"/>
      <c r="F1" s="1251"/>
      <c r="G1" s="1251"/>
      <c r="H1" s="1251"/>
      <c r="I1" s="1251"/>
      <c r="J1" s="1251"/>
      <c r="K1" s="1251"/>
      <c r="L1" s="1251"/>
      <c r="M1" s="1251"/>
      <c r="N1" s="461"/>
      <c r="O1" s="461"/>
    </row>
    <row r="2" spans="1:17" s="463" customFormat="1" ht="22.5" customHeight="1">
      <c r="A2" s="462"/>
      <c r="B2" s="1238" t="s">
        <v>5</v>
      </c>
      <c r="C2" s="1238" t="s">
        <v>101</v>
      </c>
      <c r="D2" s="1238" t="s">
        <v>187</v>
      </c>
      <c r="E2" s="1238" t="s">
        <v>190</v>
      </c>
      <c r="F2" s="1238" t="s">
        <v>690</v>
      </c>
      <c r="G2" s="1238" t="s">
        <v>102</v>
      </c>
      <c r="H2" s="1252" t="s">
        <v>691</v>
      </c>
      <c r="I2" s="1254" t="s">
        <v>247</v>
      </c>
      <c r="J2" s="1255"/>
      <c r="K2" s="1256"/>
      <c r="L2" s="1254" t="s">
        <v>248</v>
      </c>
      <c r="M2" s="1255"/>
      <c r="N2" s="1256"/>
      <c r="O2" s="1238" t="s">
        <v>279</v>
      </c>
    </row>
    <row r="3" spans="1:17" s="463" customFormat="1" ht="30" customHeight="1">
      <c r="A3" s="462"/>
      <c r="B3" s="1239"/>
      <c r="C3" s="1239"/>
      <c r="D3" s="1239"/>
      <c r="E3" s="1239"/>
      <c r="F3" s="1239"/>
      <c r="G3" s="1239"/>
      <c r="H3" s="1253"/>
      <c r="I3" s="507" t="s">
        <v>142</v>
      </c>
      <c r="J3" s="507" t="s">
        <v>102</v>
      </c>
      <c r="K3" s="389" t="s">
        <v>694</v>
      </c>
      <c r="L3" s="507" t="s">
        <v>142</v>
      </c>
      <c r="M3" s="507" t="s">
        <v>102</v>
      </c>
      <c r="N3" s="507" t="s">
        <v>695</v>
      </c>
      <c r="O3" s="1239"/>
    </row>
    <row r="4" spans="1:17" s="424" customFormat="1" ht="9.6">
      <c r="A4" s="421"/>
      <c r="B4" s="422">
        <v>1</v>
      </c>
      <c r="C4" s="422">
        <v>2</v>
      </c>
      <c r="D4" s="422">
        <v>3</v>
      </c>
      <c r="E4" s="422">
        <v>4</v>
      </c>
      <c r="F4" s="422">
        <v>5</v>
      </c>
      <c r="G4" s="422">
        <v>6</v>
      </c>
      <c r="H4" s="422">
        <v>7</v>
      </c>
      <c r="I4" s="423">
        <v>8</v>
      </c>
      <c r="J4" s="422">
        <v>9</v>
      </c>
      <c r="K4" s="422">
        <v>10</v>
      </c>
      <c r="L4" s="422">
        <v>11</v>
      </c>
      <c r="M4" s="422">
        <v>12</v>
      </c>
      <c r="N4" s="422">
        <v>13</v>
      </c>
      <c r="O4" s="422">
        <v>14</v>
      </c>
    </row>
    <row r="5" spans="1:17" ht="12" customHeight="1">
      <c r="A5" s="14"/>
      <c r="B5" s="464" t="s">
        <v>631</v>
      </c>
      <c r="C5" s="1232" t="s">
        <v>698</v>
      </c>
      <c r="D5" s="1233"/>
      <c r="E5" s="1233"/>
      <c r="F5" s="1233"/>
      <c r="G5" s="1233"/>
      <c r="H5" s="1233"/>
      <c r="I5" s="1233"/>
      <c r="J5" s="1233"/>
      <c r="K5" s="1233"/>
      <c r="L5" s="1233"/>
      <c r="M5" s="1233"/>
      <c r="N5" s="1233"/>
      <c r="O5" s="1234"/>
    </row>
    <row r="6" spans="1:17" ht="12" customHeight="1">
      <c r="A6" s="14"/>
      <c r="B6" s="464" t="s">
        <v>1</v>
      </c>
      <c r="C6" s="1240"/>
      <c r="D6" s="1241"/>
      <c r="E6" s="1241"/>
      <c r="F6" s="1241"/>
      <c r="G6" s="1241"/>
      <c r="H6" s="1241"/>
      <c r="I6" s="1241"/>
      <c r="J6" s="1241"/>
      <c r="K6" s="1241"/>
      <c r="L6" s="1241"/>
      <c r="M6" s="1241"/>
      <c r="N6" s="1241"/>
      <c r="O6" s="1242"/>
    </row>
    <row r="7" spans="1:17" ht="12" customHeight="1">
      <c r="A7" s="14"/>
      <c r="B7" s="473" t="s">
        <v>3</v>
      </c>
      <c r="C7" s="465"/>
      <c r="D7" s="471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93"/>
    </row>
    <row r="8" spans="1:17" s="469" customFormat="1">
      <c r="A8" s="467"/>
      <c r="B8" s="514" t="s">
        <v>195</v>
      </c>
      <c r="C8" s="465"/>
      <c r="D8" s="471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93"/>
    </row>
    <row r="9" spans="1:17" s="469" customFormat="1" ht="12" customHeight="1">
      <c r="A9" s="467"/>
      <c r="B9" s="514" t="s">
        <v>6</v>
      </c>
      <c r="C9" s="502"/>
      <c r="D9" s="471"/>
      <c r="E9" s="509"/>
      <c r="F9" s="466"/>
      <c r="G9" s="466"/>
      <c r="H9" s="466"/>
      <c r="I9" s="466"/>
      <c r="J9" s="466"/>
      <c r="K9" s="466"/>
      <c r="L9" s="466"/>
      <c r="M9" s="466"/>
      <c r="N9" s="466"/>
      <c r="O9" s="493"/>
    </row>
    <row r="10" spans="1:17" ht="12" customHeight="1">
      <c r="A10" s="14"/>
      <c r="B10" s="504" t="s">
        <v>701</v>
      </c>
      <c r="C10" s="1249" t="s">
        <v>702</v>
      </c>
      <c r="D10" s="1249"/>
      <c r="E10" s="1250"/>
      <c r="F10" s="475">
        <f ca="1">SUM(F7:OFFSET(SumaABV,-1,4))</f>
        <v>0</v>
      </c>
      <c r="G10" s="475">
        <f ca="1">SUM(G7:OFFSET(SumaABV,-1,5))</f>
        <v>0</v>
      </c>
      <c r="H10" s="475">
        <f ca="1">SUM(H7:OFFSET(SumaABV,-1,6))</f>
        <v>0</v>
      </c>
      <c r="I10" s="475">
        <f ca="1">SUM(I7:OFFSET(SumaABV,-1,7))</f>
        <v>0</v>
      </c>
      <c r="J10" s="475">
        <f ca="1">SUM(J7:OFFSET(SumaABV,-1,8))</f>
        <v>0</v>
      </c>
      <c r="K10" s="475">
        <f ca="1">SUM(K7:OFFSET(SumaABV,-1,9))</f>
        <v>0</v>
      </c>
      <c r="L10" s="475">
        <f ca="1">SUM(L7:OFFSET(SumaABV,-1,10))</f>
        <v>0</v>
      </c>
      <c r="M10" s="475">
        <f ca="1">SUM(M7:OFFSET(SumaABV,-1,11))</f>
        <v>0</v>
      </c>
      <c r="N10" s="475">
        <f ca="1">SUM(N7:OFFSET(SumaABV,-1,12))</f>
        <v>0</v>
      </c>
      <c r="O10" s="516"/>
      <c r="Q10" s="522" t="s">
        <v>703</v>
      </c>
    </row>
    <row r="11" spans="1:17" ht="12" customHeight="1">
      <c r="A11" s="14"/>
      <c r="B11" s="506" t="s">
        <v>2</v>
      </c>
      <c r="C11" s="1243"/>
      <c r="D11" s="1241"/>
      <c r="E11" s="1241"/>
      <c r="F11" s="1241"/>
      <c r="G11" s="1241"/>
      <c r="H11" s="1241"/>
      <c r="I11" s="1241"/>
      <c r="J11" s="1241"/>
      <c r="K11" s="1241"/>
      <c r="L11" s="1241"/>
      <c r="M11" s="1241"/>
      <c r="N11" s="1241"/>
      <c r="O11" s="1242"/>
      <c r="Q11" s="527" t="s">
        <v>704</v>
      </c>
    </row>
    <row r="12" spans="1:17" ht="12" customHeight="1">
      <c r="A12" s="14"/>
      <c r="B12" s="468" t="s">
        <v>3</v>
      </c>
      <c r="C12" s="515"/>
      <c r="D12" s="471"/>
      <c r="E12" s="509"/>
      <c r="F12" s="466"/>
      <c r="G12" s="466"/>
      <c r="H12" s="466"/>
      <c r="I12" s="466"/>
      <c r="J12" s="466"/>
      <c r="K12" s="466"/>
      <c r="L12" s="466"/>
      <c r="M12" s="466"/>
      <c r="N12" s="466"/>
      <c r="O12" s="493"/>
      <c r="Q12" s="522"/>
    </row>
    <row r="13" spans="1:17" s="469" customFormat="1" ht="12" customHeight="1">
      <c r="A13" s="467">
        <v>1</v>
      </c>
      <c r="B13" s="468" t="s">
        <v>195</v>
      </c>
      <c r="C13" s="470"/>
      <c r="D13" s="471"/>
      <c r="E13" s="509"/>
      <c r="F13" s="466"/>
      <c r="G13" s="466"/>
      <c r="H13" s="466"/>
      <c r="I13" s="466"/>
      <c r="J13" s="466"/>
      <c r="K13" s="466"/>
      <c r="L13" s="466"/>
      <c r="M13" s="466"/>
      <c r="N13" s="466"/>
      <c r="O13" s="493"/>
      <c r="Q13" s="522"/>
    </row>
    <row r="14" spans="1:17" s="469" customFormat="1" ht="12" customHeight="1">
      <c r="A14" s="467"/>
      <c r="B14" s="468" t="s">
        <v>6</v>
      </c>
      <c r="C14" s="503"/>
      <c r="D14" s="471"/>
      <c r="E14" s="509"/>
      <c r="F14" s="466"/>
      <c r="G14" s="466"/>
      <c r="H14" s="466"/>
      <c r="I14" s="466"/>
      <c r="J14" s="466"/>
      <c r="K14" s="466"/>
      <c r="L14" s="466"/>
      <c r="M14" s="466"/>
      <c r="N14" s="466"/>
      <c r="O14" s="493"/>
      <c r="Q14" s="522"/>
    </row>
    <row r="15" spans="1:17" ht="12" customHeight="1">
      <c r="A15" s="14"/>
      <c r="B15" s="505" t="s">
        <v>701</v>
      </c>
      <c r="C15" s="1249" t="s">
        <v>700</v>
      </c>
      <c r="D15" s="1249"/>
      <c r="E15" s="1250"/>
      <c r="F15" s="475">
        <f ca="1">SUM(F12:OFFSET(SumaBBV,-1,4))</f>
        <v>0</v>
      </c>
      <c r="G15" s="475">
        <f ca="1">SUM(G12:OFFSET(SumaBBV,-1,5))</f>
        <v>0</v>
      </c>
      <c r="H15" s="475">
        <f ca="1">SUM(H12:OFFSET(SumaBBV,-1,6))</f>
        <v>0</v>
      </c>
      <c r="I15" s="475">
        <f ca="1">SUM(I12:OFFSET(SumaBBV,-1,7))</f>
        <v>0</v>
      </c>
      <c r="J15" s="475">
        <f ca="1">SUM(J12:OFFSET(SumaBBV,-1,8))</f>
        <v>0</v>
      </c>
      <c r="K15" s="475">
        <f ca="1">SUM(K12:OFFSET(SumaBBV,-1,9))</f>
        <v>0</v>
      </c>
      <c r="L15" s="475">
        <f ca="1">SUM(L12:OFFSET(SumaBBV,-1,10))</f>
        <v>0</v>
      </c>
      <c r="M15" s="475">
        <f ca="1">SUM(M12:OFFSET(SumaBBV,-1,11))</f>
        <v>0</v>
      </c>
      <c r="N15" s="475">
        <f ca="1">SUM(N12:OFFSET(SumaBBV,-1,12))</f>
        <v>0</v>
      </c>
      <c r="O15" s="516"/>
      <c r="Q15" s="522"/>
    </row>
    <row r="16" spans="1:17" ht="12" hidden="1" customHeight="1">
      <c r="A16" s="14"/>
      <c r="B16" s="569" t="s">
        <v>874</v>
      </c>
      <c r="C16" s="1243"/>
      <c r="D16" s="1241"/>
      <c r="E16" s="1241"/>
      <c r="F16" s="1241"/>
      <c r="G16" s="1241"/>
      <c r="H16" s="1241"/>
      <c r="I16" s="1241"/>
      <c r="J16" s="1241"/>
      <c r="K16" s="1241"/>
      <c r="L16" s="1241"/>
      <c r="M16" s="1241"/>
      <c r="N16" s="1241"/>
      <c r="O16" s="1242"/>
      <c r="Q16" s="527" t="s">
        <v>704</v>
      </c>
    </row>
    <row r="17" spans="1:17" ht="12" hidden="1" customHeight="1">
      <c r="A17" s="14"/>
      <c r="B17" s="468">
        <v>1</v>
      </c>
      <c r="C17" s="515"/>
      <c r="D17" s="471"/>
      <c r="E17" s="509"/>
      <c r="F17" s="466"/>
      <c r="G17" s="466"/>
      <c r="H17" s="466"/>
      <c r="I17" s="466"/>
      <c r="J17" s="466"/>
      <c r="K17" s="466"/>
      <c r="L17" s="466"/>
      <c r="M17" s="466"/>
      <c r="N17" s="466"/>
      <c r="O17" s="493"/>
      <c r="Q17" s="522"/>
    </row>
    <row r="18" spans="1:17" s="469" customFormat="1" ht="12" hidden="1" customHeight="1">
      <c r="A18" s="467">
        <v>1</v>
      </c>
      <c r="B18" s="468">
        <v>2</v>
      </c>
      <c r="C18" s="470"/>
      <c r="D18" s="471"/>
      <c r="E18" s="509"/>
      <c r="F18" s="466"/>
      <c r="G18" s="466"/>
      <c r="H18" s="466"/>
      <c r="I18" s="466"/>
      <c r="J18" s="466"/>
      <c r="K18" s="466"/>
      <c r="L18" s="466"/>
      <c r="M18" s="466"/>
      <c r="N18" s="466"/>
      <c r="O18" s="493"/>
      <c r="Q18" s="522"/>
    </row>
    <row r="19" spans="1:17" s="469" customFormat="1" ht="12" hidden="1" customHeight="1">
      <c r="A19" s="467"/>
      <c r="B19" s="468" t="s">
        <v>6</v>
      </c>
      <c r="C19" s="503"/>
      <c r="D19" s="471"/>
      <c r="E19" s="509"/>
      <c r="F19" s="466"/>
      <c r="G19" s="466"/>
      <c r="H19" s="466"/>
      <c r="I19" s="466"/>
      <c r="J19" s="466"/>
      <c r="K19" s="466"/>
      <c r="L19" s="466"/>
      <c r="M19" s="466"/>
      <c r="N19" s="466"/>
      <c r="O19" s="493"/>
      <c r="Q19" s="522"/>
    </row>
    <row r="20" spans="1:17" ht="12" hidden="1" customHeight="1">
      <c r="A20" s="14"/>
      <c r="B20" s="570" t="s">
        <v>701</v>
      </c>
      <c r="C20" s="1249" t="s">
        <v>874</v>
      </c>
      <c r="D20" s="1249"/>
      <c r="E20" s="1250"/>
      <c r="F20" s="475">
        <f ca="1">SUM(F17:OFFSET(SumaCBV,-1,4))</f>
        <v>0</v>
      </c>
      <c r="G20" s="475">
        <f ca="1">SUM(G17:OFFSET(SumaCBV,-1,5))</f>
        <v>0</v>
      </c>
      <c r="H20" s="475">
        <f ca="1">SUM(H17:OFFSET(SumaCBV,-1,6))</f>
        <v>0</v>
      </c>
      <c r="I20" s="475">
        <f ca="1">SUM(I17:OFFSET(SumaCBV,-1,7))</f>
        <v>0</v>
      </c>
      <c r="J20" s="475">
        <f ca="1">SUM(J17:OFFSET(SumaCBV,-1,8))</f>
        <v>0</v>
      </c>
      <c r="K20" s="475">
        <f ca="1">SUM(K17:OFFSET(SumaCBV,-1,9))</f>
        <v>0</v>
      </c>
      <c r="L20" s="475">
        <f ca="1">SUM(L17:OFFSET(SumaCBV,-1,10))</f>
        <v>0</v>
      </c>
      <c r="M20" s="475">
        <f ca="1">SUM(M17:OFFSET(SumaCBV,-1,11))</f>
        <v>0</v>
      </c>
      <c r="N20" s="475">
        <f ca="1">SUM(N17:OFFSET(SumaCBV,-1,12))</f>
        <v>0</v>
      </c>
      <c r="O20" s="516"/>
      <c r="Q20" s="522"/>
    </row>
    <row r="21" spans="1:17" ht="12" hidden="1" customHeight="1">
      <c r="A21" s="14"/>
      <c r="B21" s="569" t="s">
        <v>875</v>
      </c>
      <c r="C21" s="1243"/>
      <c r="D21" s="1241"/>
      <c r="E21" s="1241"/>
      <c r="F21" s="1241"/>
      <c r="G21" s="1241"/>
      <c r="H21" s="1241"/>
      <c r="I21" s="1241"/>
      <c r="J21" s="1241"/>
      <c r="K21" s="1241"/>
      <c r="L21" s="1241"/>
      <c r="M21" s="1241"/>
      <c r="N21" s="1241"/>
      <c r="O21" s="1242"/>
      <c r="Q21" s="527"/>
    </row>
    <row r="22" spans="1:17" ht="12" hidden="1" customHeight="1">
      <c r="A22" s="14"/>
      <c r="B22" s="468">
        <v>1</v>
      </c>
      <c r="C22" s="515"/>
      <c r="D22" s="471"/>
      <c r="E22" s="509"/>
      <c r="F22" s="466"/>
      <c r="G22" s="466"/>
      <c r="H22" s="466"/>
      <c r="I22" s="466"/>
      <c r="J22" s="466"/>
      <c r="K22" s="466"/>
      <c r="L22" s="466"/>
      <c r="M22" s="466"/>
      <c r="N22" s="466"/>
      <c r="O22" s="493"/>
      <c r="Q22" s="522"/>
    </row>
    <row r="23" spans="1:17" s="469" customFormat="1" ht="12" hidden="1" customHeight="1">
      <c r="A23" s="467">
        <v>1</v>
      </c>
      <c r="B23" s="468">
        <v>2</v>
      </c>
      <c r="C23" s="470"/>
      <c r="D23" s="471"/>
      <c r="E23" s="509"/>
      <c r="F23" s="466"/>
      <c r="G23" s="466"/>
      <c r="H23" s="466"/>
      <c r="I23" s="466"/>
      <c r="J23" s="466"/>
      <c r="K23" s="466"/>
      <c r="L23" s="466"/>
      <c r="M23" s="466"/>
      <c r="N23" s="466"/>
      <c r="O23" s="493"/>
      <c r="Q23" s="522"/>
    </row>
    <row r="24" spans="1:17" s="469" customFormat="1" ht="12" hidden="1" customHeight="1">
      <c r="A24" s="467"/>
      <c r="B24" s="468" t="s">
        <v>6</v>
      </c>
      <c r="C24" s="503"/>
      <c r="D24" s="471"/>
      <c r="E24" s="509"/>
      <c r="F24" s="466"/>
      <c r="G24" s="466"/>
      <c r="H24" s="466"/>
      <c r="I24" s="466"/>
      <c r="J24" s="466"/>
      <c r="K24" s="466"/>
      <c r="L24" s="466"/>
      <c r="M24" s="466"/>
      <c r="N24" s="466"/>
      <c r="O24" s="493"/>
      <c r="Q24" s="522"/>
    </row>
    <row r="25" spans="1:17" ht="12" hidden="1" customHeight="1">
      <c r="A25" s="14"/>
      <c r="B25" s="570" t="s">
        <v>701</v>
      </c>
      <c r="C25" s="1249" t="s">
        <v>875</v>
      </c>
      <c r="D25" s="1249"/>
      <c r="E25" s="1250"/>
      <c r="F25" s="475">
        <f ca="1">SUM(F22:OFFSET(SumaDBV,-1,4))</f>
        <v>0</v>
      </c>
      <c r="G25" s="475">
        <f ca="1">SUM(G22:OFFSET(SumaDBV,-1,5))</f>
        <v>0</v>
      </c>
      <c r="H25" s="475">
        <f ca="1">SUM(H22:OFFSET(SumaDBV,-1,6))</f>
        <v>0</v>
      </c>
      <c r="I25" s="475">
        <f ca="1">SUM(I22:OFFSET(SumaDBV,-1,7))</f>
        <v>0</v>
      </c>
      <c r="J25" s="475">
        <f ca="1">SUM(J22:OFFSET(SumaDBV,-1,8))</f>
        <v>0</v>
      </c>
      <c r="K25" s="475">
        <f ca="1">SUM(K22:OFFSET(SumaDBV,-1,9))</f>
        <v>0</v>
      </c>
      <c r="L25" s="475">
        <f ca="1">SUM(L22:OFFSET(SumaDBV,-1,10))</f>
        <v>0</v>
      </c>
      <c r="M25" s="475">
        <f ca="1">SUM(M22:OFFSET(SumaDBV,-1,11))</f>
        <v>0</v>
      </c>
      <c r="N25" s="475">
        <f ca="1">SUM(N22:OFFSET(SumaDBV,-1,12))</f>
        <v>0</v>
      </c>
      <c r="O25" s="516"/>
      <c r="Q25" s="522"/>
    </row>
    <row r="26" spans="1:17" ht="12" hidden="1" customHeight="1">
      <c r="A26" s="14"/>
      <c r="B26" s="569" t="s">
        <v>876</v>
      </c>
      <c r="C26" s="1243"/>
      <c r="D26" s="1241"/>
      <c r="E26" s="1241"/>
      <c r="F26" s="1241"/>
      <c r="G26" s="1241"/>
      <c r="H26" s="1241"/>
      <c r="I26" s="1241"/>
      <c r="J26" s="1241"/>
      <c r="K26" s="1241"/>
      <c r="L26" s="1241"/>
      <c r="M26" s="1241"/>
      <c r="N26" s="1241"/>
      <c r="O26" s="1242"/>
      <c r="Q26" s="527"/>
    </row>
    <row r="27" spans="1:17" ht="12" hidden="1" customHeight="1">
      <c r="A27" s="14"/>
      <c r="B27" s="468">
        <v>1</v>
      </c>
      <c r="C27" s="515"/>
      <c r="D27" s="471"/>
      <c r="E27" s="509"/>
      <c r="F27" s="466"/>
      <c r="G27" s="466"/>
      <c r="H27" s="466"/>
      <c r="I27" s="466"/>
      <c r="J27" s="466"/>
      <c r="K27" s="466"/>
      <c r="L27" s="466"/>
      <c r="M27" s="466"/>
      <c r="N27" s="466"/>
      <c r="O27" s="493"/>
      <c r="Q27" s="522"/>
    </row>
    <row r="28" spans="1:17" s="469" customFormat="1" ht="12" hidden="1" customHeight="1">
      <c r="A28" s="467">
        <v>1</v>
      </c>
      <c r="B28" s="468">
        <v>2</v>
      </c>
      <c r="C28" s="470"/>
      <c r="D28" s="471"/>
      <c r="E28" s="509"/>
      <c r="F28" s="466"/>
      <c r="G28" s="466"/>
      <c r="H28" s="466"/>
      <c r="I28" s="466"/>
      <c r="J28" s="466"/>
      <c r="K28" s="466"/>
      <c r="L28" s="466"/>
      <c r="M28" s="466"/>
      <c r="N28" s="466"/>
      <c r="O28" s="493"/>
      <c r="Q28" s="522"/>
    </row>
    <row r="29" spans="1:17" s="469" customFormat="1" ht="12" hidden="1" customHeight="1">
      <c r="A29" s="467"/>
      <c r="B29" s="468" t="s">
        <v>6</v>
      </c>
      <c r="C29" s="503"/>
      <c r="D29" s="471"/>
      <c r="E29" s="509"/>
      <c r="F29" s="466"/>
      <c r="G29" s="466"/>
      <c r="H29" s="466"/>
      <c r="I29" s="466"/>
      <c r="J29" s="466"/>
      <c r="K29" s="466"/>
      <c r="L29" s="466"/>
      <c r="M29" s="466"/>
      <c r="N29" s="466"/>
      <c r="O29" s="493"/>
      <c r="Q29" s="522"/>
    </row>
    <row r="30" spans="1:17" ht="12" hidden="1" customHeight="1">
      <c r="A30" s="14"/>
      <c r="B30" s="570" t="s">
        <v>701</v>
      </c>
      <c r="C30" s="1249" t="s">
        <v>876</v>
      </c>
      <c r="D30" s="1249"/>
      <c r="E30" s="1250"/>
      <c r="F30" s="475">
        <f ca="1">SUM(F27:OFFSET(SumaEBV,-1,4))</f>
        <v>0</v>
      </c>
      <c r="G30" s="475">
        <f ca="1">SUM(G27:OFFSET(SumaEBV,-1,5))</f>
        <v>0</v>
      </c>
      <c r="H30" s="475">
        <f ca="1">SUM(H27:OFFSET(SumaEBV,-1,6))</f>
        <v>0</v>
      </c>
      <c r="I30" s="475">
        <f ca="1">SUM(I27:OFFSET(SumaEBV,-1,7))</f>
        <v>0</v>
      </c>
      <c r="J30" s="475">
        <f ca="1">SUM(J27:OFFSET(SumaEBV,-1,8))</f>
        <v>0</v>
      </c>
      <c r="K30" s="475">
        <f ca="1">SUM(K27:OFFSET(SumaEBV,-1,9))</f>
        <v>0</v>
      </c>
      <c r="L30" s="475">
        <f ca="1">SUM(L27:OFFSET(SumaEBV,-1,10))</f>
        <v>0</v>
      </c>
      <c r="M30" s="475">
        <f ca="1">SUM(M27:OFFSET(SumaEBV,-1,11))</f>
        <v>0</v>
      </c>
      <c r="N30" s="475">
        <f ca="1">SUM(N27:OFFSET(SumaEBV,-1,12))</f>
        <v>0</v>
      </c>
      <c r="O30" s="516"/>
      <c r="Q30" s="522"/>
    </row>
    <row r="31" spans="1:17" ht="12" hidden="1" customHeight="1">
      <c r="A31" s="14"/>
      <c r="B31" s="569" t="s">
        <v>877</v>
      </c>
      <c r="C31" s="1243"/>
      <c r="D31" s="1241"/>
      <c r="E31" s="1241"/>
      <c r="F31" s="1241"/>
      <c r="G31" s="1241"/>
      <c r="H31" s="1241"/>
      <c r="I31" s="1241"/>
      <c r="J31" s="1241"/>
      <c r="K31" s="1241"/>
      <c r="L31" s="1241"/>
      <c r="M31" s="1241"/>
      <c r="N31" s="1241"/>
      <c r="O31" s="1242"/>
      <c r="Q31" s="527"/>
    </row>
    <row r="32" spans="1:17" ht="12" hidden="1" customHeight="1">
      <c r="A32" s="14"/>
      <c r="B32" s="468">
        <v>1</v>
      </c>
      <c r="C32" s="515"/>
      <c r="D32" s="471"/>
      <c r="E32" s="509"/>
      <c r="F32" s="466"/>
      <c r="G32" s="466"/>
      <c r="H32" s="466"/>
      <c r="I32" s="466"/>
      <c r="J32" s="466"/>
      <c r="K32" s="466"/>
      <c r="L32" s="466"/>
      <c r="M32" s="466"/>
      <c r="N32" s="466"/>
      <c r="O32" s="493"/>
      <c r="Q32" s="522"/>
    </row>
    <row r="33" spans="1:17" s="469" customFormat="1" ht="12" hidden="1" customHeight="1">
      <c r="A33" s="467">
        <v>1</v>
      </c>
      <c r="B33" s="468">
        <v>2</v>
      </c>
      <c r="C33" s="470"/>
      <c r="D33" s="471"/>
      <c r="E33" s="509"/>
      <c r="F33" s="466"/>
      <c r="G33" s="466"/>
      <c r="H33" s="466"/>
      <c r="I33" s="466"/>
      <c r="J33" s="466"/>
      <c r="K33" s="466"/>
      <c r="L33" s="466"/>
      <c r="M33" s="466"/>
      <c r="N33" s="466"/>
      <c r="O33" s="493"/>
      <c r="Q33" s="522"/>
    </row>
    <row r="34" spans="1:17" s="469" customFormat="1" ht="12" hidden="1" customHeight="1">
      <c r="A34" s="467"/>
      <c r="B34" s="468" t="s">
        <v>6</v>
      </c>
      <c r="C34" s="503"/>
      <c r="D34" s="471"/>
      <c r="E34" s="509"/>
      <c r="F34" s="466"/>
      <c r="G34" s="466"/>
      <c r="H34" s="466"/>
      <c r="I34" s="466"/>
      <c r="J34" s="466"/>
      <c r="K34" s="466"/>
      <c r="L34" s="466"/>
      <c r="M34" s="466"/>
      <c r="N34" s="466"/>
      <c r="O34" s="493"/>
      <c r="Q34" s="522"/>
    </row>
    <row r="35" spans="1:17" ht="12" hidden="1" customHeight="1">
      <c r="A35" s="14"/>
      <c r="B35" s="570" t="s">
        <v>701</v>
      </c>
      <c r="C35" s="1249" t="s">
        <v>877</v>
      </c>
      <c r="D35" s="1249"/>
      <c r="E35" s="1250"/>
      <c r="F35" s="475">
        <f ca="1">SUM(F32:OFFSET(SumaFBV,-1,4))</f>
        <v>0</v>
      </c>
      <c r="G35" s="475">
        <f ca="1">SUM(G32:OFFSET(SumaFBV,-1,5))</f>
        <v>0</v>
      </c>
      <c r="H35" s="475">
        <f ca="1">SUM(H32:OFFSET(SumaFBV,-1,6))</f>
        <v>0</v>
      </c>
      <c r="I35" s="475">
        <f ca="1">SUM(I32:OFFSET(SumaFBV,-1,7))</f>
        <v>0</v>
      </c>
      <c r="J35" s="475">
        <f ca="1">SUM(J32:OFFSET(SumaFBV,-1,8))</f>
        <v>0</v>
      </c>
      <c r="K35" s="475">
        <f ca="1">SUM(K32:OFFSET(SumaFBV,-1,9))</f>
        <v>0</v>
      </c>
      <c r="L35" s="475">
        <f ca="1">SUM(L32:OFFSET(SumaFBV,-1,10))</f>
        <v>0</v>
      </c>
      <c r="M35" s="475">
        <f ca="1">SUM(M32:OFFSET(SumaFBV,-1,11))</f>
        <v>0</v>
      </c>
      <c r="N35" s="475">
        <f ca="1">SUM(N32:OFFSET(SumaFBV,-1,12))</f>
        <v>0</v>
      </c>
      <c r="O35" s="516"/>
      <c r="Q35" s="522"/>
    </row>
    <row r="36" spans="1:17" ht="12" hidden="1" customHeight="1">
      <c r="A36" s="14"/>
      <c r="B36" s="569" t="s">
        <v>878</v>
      </c>
      <c r="C36" s="1243"/>
      <c r="D36" s="1241"/>
      <c r="E36" s="1241"/>
      <c r="F36" s="1241"/>
      <c r="G36" s="1241"/>
      <c r="H36" s="1241"/>
      <c r="I36" s="1241"/>
      <c r="J36" s="1241"/>
      <c r="K36" s="1241"/>
      <c r="L36" s="1241"/>
      <c r="M36" s="1241"/>
      <c r="N36" s="1241"/>
      <c r="O36" s="1242"/>
      <c r="Q36" s="527"/>
    </row>
    <row r="37" spans="1:17" ht="12" hidden="1" customHeight="1">
      <c r="A37" s="14"/>
      <c r="B37" s="468">
        <v>1</v>
      </c>
      <c r="C37" s="515"/>
      <c r="D37" s="471"/>
      <c r="E37" s="509"/>
      <c r="F37" s="466"/>
      <c r="G37" s="466"/>
      <c r="H37" s="466"/>
      <c r="I37" s="466"/>
      <c r="J37" s="466"/>
      <c r="K37" s="466"/>
      <c r="L37" s="466"/>
      <c r="M37" s="466"/>
      <c r="N37" s="466"/>
      <c r="O37" s="493"/>
      <c r="Q37" s="522"/>
    </row>
    <row r="38" spans="1:17" s="469" customFormat="1" ht="12" hidden="1" customHeight="1">
      <c r="A38" s="467">
        <v>1</v>
      </c>
      <c r="B38" s="468">
        <v>2</v>
      </c>
      <c r="C38" s="470"/>
      <c r="D38" s="471"/>
      <c r="E38" s="509"/>
      <c r="F38" s="466"/>
      <c r="G38" s="466"/>
      <c r="H38" s="466"/>
      <c r="I38" s="466"/>
      <c r="J38" s="466"/>
      <c r="K38" s="466"/>
      <c r="L38" s="466"/>
      <c r="M38" s="466"/>
      <c r="N38" s="466"/>
      <c r="O38" s="493"/>
      <c r="Q38" s="522"/>
    </row>
    <row r="39" spans="1:17" s="469" customFormat="1" ht="12" hidden="1" customHeight="1">
      <c r="A39" s="467"/>
      <c r="B39" s="468" t="s">
        <v>6</v>
      </c>
      <c r="C39" s="503"/>
      <c r="D39" s="471"/>
      <c r="E39" s="509"/>
      <c r="F39" s="466"/>
      <c r="G39" s="466"/>
      <c r="H39" s="466"/>
      <c r="I39" s="466"/>
      <c r="J39" s="466"/>
      <c r="K39" s="466"/>
      <c r="L39" s="466"/>
      <c r="M39" s="466"/>
      <c r="N39" s="466"/>
      <c r="O39" s="493"/>
      <c r="Q39" s="522"/>
    </row>
    <row r="40" spans="1:17" ht="12" hidden="1" customHeight="1">
      <c r="A40" s="14"/>
      <c r="B40" s="570" t="s">
        <v>701</v>
      </c>
      <c r="C40" s="1249" t="s">
        <v>878</v>
      </c>
      <c r="D40" s="1249"/>
      <c r="E40" s="1250"/>
      <c r="F40" s="475">
        <f ca="1">SUM(F37:OFFSET(SumaGBV,-1,4))</f>
        <v>0</v>
      </c>
      <c r="G40" s="475">
        <f ca="1">SUM(G37:OFFSET(SumaGBV,-1,5))</f>
        <v>0</v>
      </c>
      <c r="H40" s="475">
        <f ca="1">SUM(H37:OFFSET(SumaGBV,-1,6))</f>
        <v>0</v>
      </c>
      <c r="I40" s="475">
        <f ca="1">SUM(I37:OFFSET(SumaGBV,-1,7))</f>
        <v>0</v>
      </c>
      <c r="J40" s="475">
        <f ca="1">SUM(J37:OFFSET(SumaGBV,-1,8))</f>
        <v>0</v>
      </c>
      <c r="K40" s="475">
        <f ca="1">SUM(K37:OFFSET(SumaGBV,-1,9))</f>
        <v>0</v>
      </c>
      <c r="L40" s="475">
        <f ca="1">SUM(L37:OFFSET(SumaGBV,-1,10))</f>
        <v>0</v>
      </c>
      <c r="M40" s="475">
        <f ca="1">SUM(M37:OFFSET(SumaGBV,-1,11))</f>
        <v>0</v>
      </c>
      <c r="N40" s="475">
        <f ca="1">SUM(N37:OFFSET(SumaGBV,-1,12))</f>
        <v>0</v>
      </c>
      <c r="O40" s="516"/>
      <c r="Q40" s="522"/>
    </row>
    <row r="41" spans="1:17" ht="12" hidden="1" customHeight="1">
      <c r="A41" s="14"/>
      <c r="B41" s="569" t="s">
        <v>879</v>
      </c>
      <c r="C41" s="1243"/>
      <c r="D41" s="1241"/>
      <c r="E41" s="1241"/>
      <c r="F41" s="1241"/>
      <c r="G41" s="1241"/>
      <c r="H41" s="1241"/>
      <c r="I41" s="1241"/>
      <c r="J41" s="1241"/>
      <c r="K41" s="1241"/>
      <c r="L41" s="1241"/>
      <c r="M41" s="1241"/>
      <c r="N41" s="1241"/>
      <c r="O41" s="1242"/>
      <c r="Q41" s="527"/>
    </row>
    <row r="42" spans="1:17" ht="12" hidden="1" customHeight="1">
      <c r="A42" s="14"/>
      <c r="B42" s="468">
        <v>1</v>
      </c>
      <c r="C42" s="515"/>
      <c r="D42" s="471"/>
      <c r="E42" s="509"/>
      <c r="F42" s="466"/>
      <c r="G42" s="466"/>
      <c r="H42" s="466"/>
      <c r="I42" s="466"/>
      <c r="J42" s="466"/>
      <c r="K42" s="466"/>
      <c r="L42" s="466"/>
      <c r="M42" s="466"/>
      <c r="N42" s="466"/>
      <c r="O42" s="493"/>
      <c r="Q42" s="522"/>
    </row>
    <row r="43" spans="1:17" s="469" customFormat="1" ht="12" hidden="1" customHeight="1">
      <c r="A43" s="467">
        <v>1</v>
      </c>
      <c r="B43" s="468">
        <v>2</v>
      </c>
      <c r="C43" s="470"/>
      <c r="D43" s="471"/>
      <c r="E43" s="509"/>
      <c r="F43" s="466"/>
      <c r="G43" s="466"/>
      <c r="H43" s="466"/>
      <c r="I43" s="466"/>
      <c r="J43" s="466"/>
      <c r="K43" s="466"/>
      <c r="L43" s="466"/>
      <c r="M43" s="466"/>
      <c r="N43" s="466"/>
      <c r="O43" s="493"/>
      <c r="Q43" s="522"/>
    </row>
    <row r="44" spans="1:17" s="469" customFormat="1" ht="12" hidden="1" customHeight="1">
      <c r="A44" s="467"/>
      <c r="B44" s="468" t="s">
        <v>6</v>
      </c>
      <c r="C44" s="503"/>
      <c r="D44" s="471"/>
      <c r="E44" s="509"/>
      <c r="F44" s="466"/>
      <c r="G44" s="466"/>
      <c r="H44" s="466"/>
      <c r="I44" s="466"/>
      <c r="J44" s="466"/>
      <c r="K44" s="466"/>
      <c r="L44" s="466"/>
      <c r="M44" s="466"/>
      <c r="N44" s="466"/>
      <c r="O44" s="493"/>
      <c r="Q44" s="522"/>
    </row>
    <row r="45" spans="1:17" ht="12" hidden="1" customHeight="1">
      <c r="A45" s="14"/>
      <c r="B45" s="570" t="s">
        <v>701</v>
      </c>
      <c r="C45" s="1249" t="s">
        <v>879</v>
      </c>
      <c r="D45" s="1249"/>
      <c r="E45" s="1250"/>
      <c r="F45" s="475">
        <f ca="1">SUM(F42:OFFSET(SumaHBV,-1,4))</f>
        <v>0</v>
      </c>
      <c r="G45" s="475">
        <f ca="1">SUM(G42:OFFSET(SumaHBV,-1,5))</f>
        <v>0</v>
      </c>
      <c r="H45" s="475">
        <f ca="1">SUM(H42:OFFSET(SumaHBV,-1,6))</f>
        <v>0</v>
      </c>
      <c r="I45" s="475">
        <f ca="1">SUM(I42:OFFSET(SumaHBV,-1,7))</f>
        <v>0</v>
      </c>
      <c r="J45" s="475">
        <f ca="1">SUM(J42:OFFSET(SumaHBV,-1,8))</f>
        <v>0</v>
      </c>
      <c r="K45" s="475">
        <f ca="1">SUM(K42:OFFSET(SumaHBV,-1,9))</f>
        <v>0</v>
      </c>
      <c r="L45" s="475">
        <f ca="1">SUM(L42:OFFSET(SumaHBV,-1,10))</f>
        <v>0</v>
      </c>
      <c r="M45" s="475">
        <f ca="1">SUM(M42:OFFSET(SumaHBV,-1,11))</f>
        <v>0</v>
      </c>
      <c r="N45" s="475">
        <f ca="1">SUM(N42:OFFSET(SumaHBV,-1,12))</f>
        <v>0</v>
      </c>
      <c r="O45" s="516"/>
      <c r="Q45" s="522"/>
    </row>
    <row r="46" spans="1:17" ht="12" hidden="1" customHeight="1">
      <c r="A46" s="14"/>
      <c r="B46" s="569" t="s">
        <v>103</v>
      </c>
      <c r="C46" s="1243"/>
      <c r="D46" s="1241"/>
      <c r="E46" s="1241"/>
      <c r="F46" s="1241"/>
      <c r="G46" s="1241"/>
      <c r="H46" s="1241"/>
      <c r="I46" s="1241"/>
      <c r="J46" s="1241"/>
      <c r="K46" s="1241"/>
      <c r="L46" s="1241"/>
      <c r="M46" s="1241"/>
      <c r="N46" s="1241"/>
      <c r="O46" s="1242"/>
      <c r="Q46" s="527"/>
    </row>
    <row r="47" spans="1:17" ht="12" hidden="1" customHeight="1">
      <c r="A47" s="14"/>
      <c r="B47" s="468">
        <v>1</v>
      </c>
      <c r="C47" s="515"/>
      <c r="D47" s="471"/>
      <c r="E47" s="509"/>
      <c r="F47" s="466"/>
      <c r="G47" s="466"/>
      <c r="H47" s="466"/>
      <c r="I47" s="466"/>
      <c r="J47" s="466"/>
      <c r="K47" s="466"/>
      <c r="L47" s="466"/>
      <c r="M47" s="466"/>
      <c r="N47" s="466"/>
      <c r="O47" s="493"/>
      <c r="Q47" s="522"/>
    </row>
    <row r="48" spans="1:17" s="469" customFormat="1" ht="12" hidden="1" customHeight="1">
      <c r="A48" s="467">
        <v>1</v>
      </c>
      <c r="B48" s="468">
        <v>2</v>
      </c>
      <c r="C48" s="470"/>
      <c r="D48" s="471"/>
      <c r="E48" s="509"/>
      <c r="F48" s="466"/>
      <c r="G48" s="466"/>
      <c r="H48" s="466"/>
      <c r="I48" s="466"/>
      <c r="J48" s="466"/>
      <c r="K48" s="466"/>
      <c r="L48" s="466"/>
      <c r="M48" s="466"/>
      <c r="N48" s="466"/>
      <c r="O48" s="493"/>
      <c r="Q48" s="522"/>
    </row>
    <row r="49" spans="1:17" s="469" customFormat="1" ht="12" hidden="1" customHeight="1">
      <c r="A49" s="467"/>
      <c r="B49" s="468" t="s">
        <v>6</v>
      </c>
      <c r="C49" s="503"/>
      <c r="D49" s="471"/>
      <c r="E49" s="509"/>
      <c r="F49" s="466"/>
      <c r="G49" s="466"/>
      <c r="H49" s="466"/>
      <c r="I49" s="466"/>
      <c r="J49" s="466"/>
      <c r="K49" s="466"/>
      <c r="L49" s="466"/>
      <c r="M49" s="466"/>
      <c r="N49" s="466"/>
      <c r="O49" s="493"/>
      <c r="Q49" s="522"/>
    </row>
    <row r="50" spans="1:17" ht="12" hidden="1" customHeight="1">
      <c r="A50" s="14"/>
      <c r="B50" s="570" t="s">
        <v>701</v>
      </c>
      <c r="C50" s="1249" t="s">
        <v>103</v>
      </c>
      <c r="D50" s="1249"/>
      <c r="E50" s="1250"/>
      <c r="F50" s="475">
        <f ca="1">SUM(F47:OFFSET(SumaimBV,-1,4))</f>
        <v>0</v>
      </c>
      <c r="G50" s="475">
        <f ca="1">SUM(G47:OFFSET(SumaimBV,-1,5))</f>
        <v>0</v>
      </c>
      <c r="H50" s="475">
        <f ca="1">SUM(H47:OFFSET(SumaimBV,-1,6))</f>
        <v>0</v>
      </c>
      <c r="I50" s="475">
        <f ca="1">SUM(I47:OFFSET(SumaimBV,-1,7))</f>
        <v>0</v>
      </c>
      <c r="J50" s="475">
        <f ca="1">SUM(J47:OFFSET(SumaimBV,-1,8))</f>
        <v>0</v>
      </c>
      <c r="K50" s="475">
        <f ca="1">SUM(K47:OFFSET(SumaimBV,-1,9))</f>
        <v>0</v>
      </c>
      <c r="L50" s="475">
        <f ca="1">SUM(L47:OFFSET(SumaimBV,-1,10))</f>
        <v>0</v>
      </c>
      <c r="M50" s="475">
        <f ca="1">SUM(M47:OFFSET(SumaimBV,-1,11))</f>
        <v>0</v>
      </c>
      <c r="N50" s="475">
        <f ca="1">SUM(N47:OFFSET(SumaimBV,-1,12))</f>
        <v>0</v>
      </c>
      <c r="O50" s="516"/>
      <c r="Q50" s="522"/>
    </row>
    <row r="51" spans="1:17" ht="12" hidden="1" customHeight="1">
      <c r="A51" s="14"/>
      <c r="B51" s="569" t="s">
        <v>880</v>
      </c>
      <c r="C51" s="1243"/>
      <c r="D51" s="1241"/>
      <c r="E51" s="1241"/>
      <c r="F51" s="1241"/>
      <c r="G51" s="1241"/>
      <c r="H51" s="1241"/>
      <c r="I51" s="1241"/>
      <c r="J51" s="1241"/>
      <c r="K51" s="1241"/>
      <c r="L51" s="1241"/>
      <c r="M51" s="1241"/>
      <c r="N51" s="1241"/>
      <c r="O51" s="1242"/>
      <c r="Q51" s="527"/>
    </row>
    <row r="52" spans="1:17" ht="12" hidden="1" customHeight="1">
      <c r="A52" s="14"/>
      <c r="B52" s="468">
        <v>1</v>
      </c>
      <c r="C52" s="515"/>
      <c r="D52" s="471"/>
      <c r="E52" s="509"/>
      <c r="F52" s="466"/>
      <c r="G52" s="466"/>
      <c r="H52" s="466"/>
      <c r="I52" s="466"/>
      <c r="J52" s="466"/>
      <c r="K52" s="466"/>
      <c r="L52" s="466"/>
      <c r="M52" s="466"/>
      <c r="N52" s="466"/>
      <c r="O52" s="493"/>
      <c r="Q52" s="522"/>
    </row>
    <row r="53" spans="1:17" s="469" customFormat="1" ht="12" hidden="1" customHeight="1">
      <c r="A53" s="467">
        <v>1</v>
      </c>
      <c r="B53" s="468">
        <v>2</v>
      </c>
      <c r="C53" s="470"/>
      <c r="D53" s="471"/>
      <c r="E53" s="509"/>
      <c r="F53" s="466"/>
      <c r="G53" s="466"/>
      <c r="H53" s="466"/>
      <c r="I53" s="466"/>
      <c r="J53" s="466"/>
      <c r="K53" s="466"/>
      <c r="L53" s="466"/>
      <c r="M53" s="466"/>
      <c r="N53" s="466"/>
      <c r="O53" s="493"/>
      <c r="Q53" s="522"/>
    </row>
    <row r="54" spans="1:17" s="469" customFormat="1" ht="12" hidden="1" customHeight="1">
      <c r="A54" s="467"/>
      <c r="B54" s="468" t="s">
        <v>6</v>
      </c>
      <c r="C54" s="503"/>
      <c r="D54" s="471"/>
      <c r="E54" s="509"/>
      <c r="F54" s="466"/>
      <c r="G54" s="466"/>
      <c r="H54" s="466"/>
      <c r="I54" s="466"/>
      <c r="J54" s="466"/>
      <c r="K54" s="466"/>
      <c r="L54" s="466"/>
      <c r="M54" s="466"/>
      <c r="N54" s="466"/>
      <c r="O54" s="493"/>
      <c r="Q54" s="522"/>
    </row>
    <row r="55" spans="1:17" ht="12" hidden="1" customHeight="1">
      <c r="A55" s="14"/>
      <c r="B55" s="570" t="s">
        <v>701</v>
      </c>
      <c r="C55" s="1249" t="s">
        <v>880</v>
      </c>
      <c r="D55" s="1249"/>
      <c r="E55" s="1250"/>
      <c r="F55" s="475">
        <f ca="1">SUM(F52:OFFSET(SumaJBV,-1,4))</f>
        <v>0</v>
      </c>
      <c r="G55" s="475">
        <f ca="1">SUM(G52:OFFSET(SumaJBV,-1,5))</f>
        <v>0</v>
      </c>
      <c r="H55" s="475">
        <f ca="1">SUM(H52:OFFSET(SumaJBV,-1,6))</f>
        <v>0</v>
      </c>
      <c r="I55" s="475">
        <f ca="1">SUM(I52:OFFSET(SumaJBV,-1,7))</f>
        <v>0</v>
      </c>
      <c r="J55" s="475">
        <f ca="1">SUM(J52:OFFSET(SumaJBV,-1,8))</f>
        <v>0</v>
      </c>
      <c r="K55" s="475">
        <f ca="1">SUM(K52:OFFSET(SumaJBV,-1,9))</f>
        <v>0</v>
      </c>
      <c r="L55" s="475">
        <f ca="1">SUM(L52:OFFSET(SumaJBV,-1,10))</f>
        <v>0</v>
      </c>
      <c r="M55" s="475">
        <f ca="1">SUM(M52:OFFSET(SumaJBV,-1,11))</f>
        <v>0</v>
      </c>
      <c r="N55" s="475">
        <f ca="1">SUM(N52:OFFSET(SumaJBV,-1,12))</f>
        <v>0</v>
      </c>
      <c r="O55" s="516"/>
      <c r="Q55" s="522"/>
    </row>
    <row r="56" spans="1:17" ht="12" customHeight="1">
      <c r="A56" s="14"/>
      <c r="B56" s="1244" t="s">
        <v>881</v>
      </c>
      <c r="C56" s="1244"/>
      <c r="D56" s="1245"/>
      <c r="E56" s="1245"/>
      <c r="F56" s="47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6"/>
      <c r="Q56" s="522"/>
    </row>
    <row r="57" spans="1:17" ht="12" customHeight="1">
      <c r="A57" s="14"/>
      <c r="B57" s="389" t="s">
        <v>644</v>
      </c>
      <c r="C57" s="1246" t="s">
        <v>425</v>
      </c>
      <c r="D57" s="1247"/>
      <c r="E57" s="1247"/>
      <c r="F57" s="1247"/>
      <c r="G57" s="1247"/>
      <c r="H57" s="1247"/>
      <c r="I57" s="1247"/>
      <c r="J57" s="1247"/>
      <c r="K57" s="1247"/>
      <c r="L57" s="1247"/>
      <c r="M57" s="1247"/>
      <c r="N57" s="1247"/>
      <c r="O57" s="1248"/>
      <c r="Q57" s="522"/>
    </row>
    <row r="58" spans="1:17" ht="12" customHeight="1">
      <c r="A58" s="14"/>
      <c r="B58" s="389" t="s">
        <v>166</v>
      </c>
      <c r="C58" s="1232" t="s">
        <v>571</v>
      </c>
      <c r="D58" s="1233"/>
      <c r="E58" s="1233"/>
      <c r="F58" s="1233"/>
      <c r="G58" s="1233"/>
      <c r="H58" s="1233"/>
      <c r="I58" s="1233"/>
      <c r="J58" s="1233"/>
      <c r="K58" s="1233"/>
      <c r="L58" s="1233"/>
      <c r="M58" s="1233"/>
      <c r="N58" s="1233"/>
      <c r="O58" s="1234"/>
      <c r="Q58" s="522"/>
    </row>
    <row r="59" spans="1:17" ht="12" customHeight="1">
      <c r="A59" s="14"/>
      <c r="B59" s="468" t="s">
        <v>3</v>
      </c>
      <c r="C59" s="471"/>
      <c r="D59" s="471"/>
      <c r="E59" s="509"/>
      <c r="F59" s="466"/>
      <c r="G59" s="466"/>
      <c r="H59" s="466"/>
      <c r="I59" s="466"/>
      <c r="J59" s="466"/>
      <c r="K59" s="466"/>
      <c r="L59" s="466"/>
      <c r="M59" s="466"/>
      <c r="N59" s="466"/>
      <c r="O59" s="493"/>
    </row>
    <row r="60" spans="1:17" ht="12" customHeight="1">
      <c r="A60" s="14"/>
      <c r="B60" s="468" t="s">
        <v>195</v>
      </c>
      <c r="C60" s="471"/>
      <c r="D60" s="471"/>
      <c r="E60" s="509"/>
      <c r="F60" s="466"/>
      <c r="G60" s="466"/>
      <c r="H60" s="466"/>
      <c r="I60" s="466"/>
      <c r="J60" s="466"/>
      <c r="K60" s="466"/>
      <c r="L60" s="466"/>
      <c r="M60" s="466"/>
      <c r="N60" s="466"/>
      <c r="O60" s="493"/>
    </row>
    <row r="61" spans="1:17" s="469" customFormat="1" ht="12" customHeight="1">
      <c r="A61" s="467"/>
      <c r="B61" s="468" t="s">
        <v>6</v>
      </c>
      <c r="C61" s="471"/>
      <c r="D61" s="471"/>
      <c r="E61" s="509"/>
      <c r="F61" s="466"/>
      <c r="G61" s="466"/>
      <c r="H61" s="466"/>
      <c r="I61" s="466"/>
      <c r="J61" s="466"/>
      <c r="K61" s="466"/>
      <c r="L61" s="466"/>
      <c r="M61" s="466"/>
      <c r="N61" s="466"/>
      <c r="O61" s="493"/>
    </row>
    <row r="62" spans="1:17" ht="12" customHeight="1">
      <c r="A62" s="14"/>
      <c r="B62" s="1230" t="s">
        <v>167</v>
      </c>
      <c r="C62" s="1230"/>
      <c r="D62" s="1230"/>
      <c r="E62" s="1230"/>
      <c r="F62" s="475">
        <f ca="1">SUM(F59:OFFSET(SumaII_IBV,-1,4))</f>
        <v>0</v>
      </c>
      <c r="G62" s="475">
        <f ca="1">SUM(G59:OFFSET(SumaII_IBV,-1,5))</f>
        <v>0</v>
      </c>
      <c r="H62" s="475">
        <f ca="1">SUM(H59:OFFSET(SumaII_IBV,-1,6))</f>
        <v>0</v>
      </c>
      <c r="I62" s="475">
        <f ca="1">SUM(I59:OFFSET(SumaII_IBV,-1,7))</f>
        <v>0</v>
      </c>
      <c r="J62" s="475">
        <f ca="1">SUM(J59:OFFSET(SumaII_IBV,-1,8))</f>
        <v>0</v>
      </c>
      <c r="K62" s="475">
        <f ca="1">SUM(K59:OFFSET(SumaII_IBV,-1,9))</f>
        <v>0</v>
      </c>
      <c r="L62" s="475">
        <f ca="1">SUM(L59:OFFSET(SumaII_IBV,-1,10))</f>
        <v>0</v>
      </c>
      <c r="M62" s="475">
        <f ca="1">SUM(M59:OFFSET(SumaII_IBV,-1,11))</f>
        <v>0</v>
      </c>
      <c r="N62" s="475">
        <f ca="1">SUM(N59:OFFSET(SumaII_IBV,-1,12))</f>
        <v>0</v>
      </c>
      <c r="O62" s="516"/>
    </row>
    <row r="63" spans="1:17" ht="12" customHeight="1">
      <c r="A63" s="14"/>
      <c r="B63" s="389" t="s">
        <v>104</v>
      </c>
      <c r="C63" s="1232" t="s">
        <v>572</v>
      </c>
      <c r="D63" s="1233"/>
      <c r="E63" s="1233"/>
      <c r="F63" s="1233"/>
      <c r="G63" s="1233"/>
      <c r="H63" s="1233"/>
      <c r="I63" s="1233"/>
      <c r="J63" s="1233"/>
      <c r="K63" s="1233"/>
      <c r="L63" s="1233"/>
      <c r="M63" s="1233"/>
      <c r="N63" s="1233"/>
      <c r="O63" s="1234"/>
    </row>
    <row r="64" spans="1:17" ht="12" customHeight="1">
      <c r="A64" s="14"/>
      <c r="B64" s="468" t="s">
        <v>3</v>
      </c>
      <c r="C64" s="471"/>
      <c r="D64" s="471"/>
      <c r="E64" s="509"/>
      <c r="F64" s="466"/>
      <c r="G64" s="466"/>
      <c r="H64" s="466"/>
      <c r="I64" s="466"/>
      <c r="J64" s="466"/>
      <c r="K64" s="466"/>
      <c r="L64" s="466"/>
      <c r="M64" s="466"/>
      <c r="N64" s="466"/>
      <c r="O64" s="493"/>
    </row>
    <row r="65" spans="1:15" ht="12" customHeight="1">
      <c r="A65" s="14"/>
      <c r="B65" s="468" t="s">
        <v>195</v>
      </c>
      <c r="C65" s="471"/>
      <c r="D65" s="471"/>
      <c r="E65" s="509"/>
      <c r="F65" s="466"/>
      <c r="G65" s="466"/>
      <c r="H65" s="466"/>
      <c r="I65" s="466"/>
      <c r="J65" s="466"/>
      <c r="K65" s="466"/>
      <c r="L65" s="466"/>
      <c r="M65" s="466"/>
      <c r="N65" s="466"/>
      <c r="O65" s="493"/>
    </row>
    <row r="66" spans="1:15" s="469" customFormat="1" ht="12" customHeight="1">
      <c r="A66" s="467"/>
      <c r="B66" s="468" t="s">
        <v>6</v>
      </c>
      <c r="C66" s="471"/>
      <c r="D66" s="471"/>
      <c r="E66" s="509"/>
      <c r="F66" s="466"/>
      <c r="G66" s="466"/>
      <c r="H66" s="466"/>
      <c r="I66" s="466"/>
      <c r="J66" s="466"/>
      <c r="K66" s="466"/>
      <c r="L66" s="466"/>
      <c r="M66" s="466"/>
      <c r="N66" s="466"/>
      <c r="O66" s="493"/>
    </row>
    <row r="67" spans="1:15" ht="12" customHeight="1">
      <c r="A67" s="14"/>
      <c r="B67" s="1230" t="s">
        <v>194</v>
      </c>
      <c r="C67" s="1230"/>
      <c r="D67" s="1230"/>
      <c r="E67" s="1230"/>
      <c r="F67" s="475">
        <f ca="1">SUM(F64:OFFSET(SumaII_IIBV,-1,4))</f>
        <v>0</v>
      </c>
      <c r="G67" s="475">
        <f ca="1">SUM(G64:OFFSET(SumaII_IIBV,-1,5))</f>
        <v>0</v>
      </c>
      <c r="H67" s="475">
        <f ca="1">SUM(H64:OFFSET(SumaII_IIBV,-1,6))</f>
        <v>0</v>
      </c>
      <c r="I67" s="475">
        <f ca="1">SUM(I64:OFFSET(SumaII_IIBV,-1,7))</f>
        <v>0</v>
      </c>
      <c r="J67" s="475">
        <f ca="1">SUM(J64:OFFSET(SumaII_IIBV,-1,8))</f>
        <v>0</v>
      </c>
      <c r="K67" s="475">
        <f ca="1">SUM(K64:OFFSET(SumaII_IIBV,-1,9))</f>
        <v>0</v>
      </c>
      <c r="L67" s="475">
        <f ca="1">SUM(L64:OFFSET(SumaII_IIBV,-1,10))</f>
        <v>0</v>
      </c>
      <c r="M67" s="475">
        <f ca="1">SUM(M64:OFFSET(SumaII_IIBV,-1,11))</f>
        <v>0</v>
      </c>
      <c r="N67" s="475">
        <f ca="1">SUM(N64:OFFSET(SumaII_IIBV,-1,12))</f>
        <v>0</v>
      </c>
      <c r="O67" s="516"/>
    </row>
    <row r="68" spans="1:15" ht="12" customHeight="1">
      <c r="A68" s="14"/>
      <c r="B68" s="389" t="s">
        <v>573</v>
      </c>
      <c r="C68" s="1232" t="s">
        <v>699</v>
      </c>
      <c r="D68" s="1233"/>
      <c r="E68" s="1233"/>
      <c r="F68" s="1233"/>
      <c r="G68" s="1233"/>
      <c r="H68" s="1233"/>
      <c r="I68" s="1233"/>
      <c r="J68" s="1233"/>
      <c r="K68" s="1233"/>
      <c r="L68" s="1233"/>
      <c r="M68" s="1233"/>
      <c r="N68" s="1233"/>
      <c r="O68" s="1234"/>
    </row>
    <row r="69" spans="1:15" ht="12" customHeight="1">
      <c r="A69" s="14"/>
      <c r="B69" s="468" t="s">
        <v>3</v>
      </c>
      <c r="C69" s="471"/>
      <c r="D69" s="471"/>
      <c r="E69" s="509"/>
      <c r="F69" s="466"/>
      <c r="G69" s="466"/>
      <c r="H69" s="466"/>
      <c r="I69" s="466"/>
      <c r="J69" s="466"/>
      <c r="K69" s="466"/>
      <c r="L69" s="466"/>
      <c r="M69" s="466"/>
      <c r="N69" s="466"/>
      <c r="O69" s="493"/>
    </row>
    <row r="70" spans="1:15" ht="12" customHeight="1">
      <c r="A70" s="14"/>
      <c r="B70" s="468" t="s">
        <v>195</v>
      </c>
      <c r="C70" s="471"/>
      <c r="D70" s="471"/>
      <c r="E70" s="509"/>
      <c r="F70" s="466"/>
      <c r="G70" s="466"/>
      <c r="H70" s="466"/>
      <c r="I70" s="466"/>
      <c r="J70" s="466"/>
      <c r="K70" s="466"/>
      <c r="L70" s="466"/>
      <c r="M70" s="466"/>
      <c r="N70" s="466"/>
      <c r="O70" s="493"/>
    </row>
    <row r="71" spans="1:15" s="469" customFormat="1" ht="12" customHeight="1">
      <c r="A71" s="467"/>
      <c r="B71" s="468" t="s">
        <v>6</v>
      </c>
      <c r="C71" s="471"/>
      <c r="D71" s="471"/>
      <c r="E71" s="509"/>
      <c r="F71" s="466"/>
      <c r="G71" s="466"/>
      <c r="H71" s="466"/>
      <c r="I71" s="466"/>
      <c r="J71" s="466"/>
      <c r="K71" s="466"/>
      <c r="L71" s="466"/>
      <c r="M71" s="466"/>
      <c r="N71" s="466"/>
      <c r="O71" s="493"/>
    </row>
    <row r="72" spans="1:15" ht="12" customHeight="1">
      <c r="A72" s="14"/>
      <c r="B72" s="1237" t="s">
        <v>574</v>
      </c>
      <c r="C72" s="1237"/>
      <c r="D72" s="1237"/>
      <c r="E72" s="1237"/>
      <c r="F72" s="475">
        <f ca="1">SUM(F69:OFFSET(SumaII_IIIBV,-1,4))</f>
        <v>0</v>
      </c>
      <c r="G72" s="475">
        <f ca="1">SUM(G69:OFFSET(SumaII_IIIBV,-1,5))</f>
        <v>0</v>
      </c>
      <c r="H72" s="475">
        <f ca="1">SUM(H69:OFFSET(SumaII_IIIBV,-1,6))</f>
        <v>0</v>
      </c>
      <c r="I72" s="475">
        <f ca="1">SUM(I69:OFFSET(SumaII_IIIBV,-1,7))</f>
        <v>0</v>
      </c>
      <c r="J72" s="475">
        <f ca="1">SUM(J69:OFFSET(SumaII_IIIBV,-1,8))</f>
        <v>0</v>
      </c>
      <c r="K72" s="475">
        <f ca="1">SUM(K69:OFFSET(SumaII_IIIBV,-1,9))</f>
        <v>0</v>
      </c>
      <c r="L72" s="475">
        <f ca="1">SUM(L69:OFFSET(SumaII_IIIBV,-1,10))</f>
        <v>0</v>
      </c>
      <c r="M72" s="475">
        <f ca="1">SUM(M69:OFFSET(SumaII_IIIBV,-1,11))</f>
        <v>0</v>
      </c>
      <c r="N72" s="475">
        <f ca="1">SUM(N69:OFFSET(SumaII_IIIBV,-1,12))</f>
        <v>0</v>
      </c>
      <c r="O72" s="516"/>
    </row>
    <row r="73" spans="1:15" ht="12" customHeight="1">
      <c r="A73" s="14"/>
      <c r="B73" s="1237" t="s">
        <v>882</v>
      </c>
      <c r="C73" s="1237"/>
      <c r="D73" s="1237"/>
      <c r="E73" s="1237"/>
      <c r="F73" s="475">
        <f ca="1">SUM(OFFSET(SumaII_IBV,0,4),OFFSET(SumaII_IIBV,0,4),OFFSET(SumaII_IIIBV,0,4))</f>
        <v>0</v>
      </c>
      <c r="G73" s="475">
        <f ca="1">SUM(OFFSET(SumaII_IBV,0,5),OFFSET(SumaII_IIBV,0,5),OFFSET(SumaII_IIIBV,0,5))</f>
        <v>0</v>
      </c>
      <c r="H73" s="475">
        <f ca="1">SUM(OFFSET(SumaII_IBV,0,6),OFFSET(SumaII_IIBV,0,6),OFFSET(SumaII_IIIBV,0,6))</f>
        <v>0</v>
      </c>
      <c r="I73" s="475">
        <f ca="1">SUM(OFFSET(SumaII_IBV,0,7),OFFSET(SumaII_IIBV,0,7),OFFSET(SumaII_IIIBV,0,7))</f>
        <v>0</v>
      </c>
      <c r="J73" s="475">
        <f ca="1">SUM(OFFSET(SumaII_IBV,0,8),OFFSET(SumaII_IIBV,0,8),OFFSET(SumaII_IIIBV,0,8))</f>
        <v>0</v>
      </c>
      <c r="K73" s="475">
        <f ca="1">SUM(OFFSET(SumaII_IBV,0,9),OFFSET(SumaII_IIBV,0,9),OFFSET(SumaII_IIIBV,0,9))</f>
        <v>0</v>
      </c>
      <c r="L73" s="475">
        <f ca="1">SUM(OFFSET(SumaII_IBV,0,10),OFFSET(SumaII_IIBV,0,10),OFFSET(SumaII_IIIBV,0,10))</f>
        <v>0</v>
      </c>
      <c r="M73" s="475">
        <f ca="1">SUM(OFFSET(SumaII_IBV,0,11),OFFSET(SumaII_IIBV,0,11),OFFSET(SumaII_IIIBV,0,11))</f>
        <v>0</v>
      </c>
      <c r="N73" s="475">
        <f ca="1">SUM(OFFSET(SumaII_IBV,0,12),OFFSET(SumaII_IIBV,0,12),OFFSET(SumaII_IIIBV,0,12))</f>
        <v>0</v>
      </c>
      <c r="O73" s="516"/>
    </row>
    <row r="74" spans="1:15" ht="12" customHeight="1">
      <c r="A74" s="14"/>
      <c r="B74" s="464" t="s">
        <v>712</v>
      </c>
      <c r="C74" s="1227" t="s">
        <v>196</v>
      </c>
      <c r="D74" s="1228"/>
      <c r="E74" s="1228"/>
      <c r="F74" s="1228"/>
      <c r="G74" s="1228"/>
      <c r="H74" s="1228"/>
      <c r="I74" s="1228"/>
      <c r="J74" s="1228"/>
      <c r="K74" s="1228"/>
      <c r="L74" s="1228"/>
      <c r="M74" s="1228"/>
      <c r="N74" s="1228"/>
      <c r="O74" s="1229"/>
    </row>
    <row r="75" spans="1:15" ht="12" customHeight="1">
      <c r="A75" s="14"/>
      <c r="B75" s="468" t="s">
        <v>3</v>
      </c>
      <c r="C75" s="471"/>
      <c r="D75" s="471"/>
      <c r="E75" s="509"/>
      <c r="F75" s="466"/>
      <c r="G75" s="466"/>
      <c r="H75" s="466"/>
      <c r="I75" s="466"/>
      <c r="J75" s="466"/>
      <c r="K75" s="466"/>
      <c r="L75" s="466"/>
      <c r="M75" s="466"/>
      <c r="N75" s="466"/>
      <c r="O75" s="493"/>
    </row>
    <row r="76" spans="1:15" ht="12" customHeight="1">
      <c r="A76" s="14"/>
      <c r="B76" s="468" t="s">
        <v>195</v>
      </c>
      <c r="C76" s="471"/>
      <c r="D76" s="471"/>
      <c r="E76" s="509"/>
      <c r="F76" s="466"/>
      <c r="G76" s="466"/>
      <c r="H76" s="466"/>
      <c r="I76" s="466"/>
      <c r="J76" s="466"/>
      <c r="K76" s="466"/>
      <c r="L76" s="466"/>
      <c r="M76" s="466"/>
      <c r="N76" s="466"/>
      <c r="O76" s="493"/>
    </row>
    <row r="77" spans="1:15" s="469" customFormat="1" ht="12" customHeight="1">
      <c r="A77" s="467"/>
      <c r="B77" s="468" t="s">
        <v>6</v>
      </c>
      <c r="C77" s="472"/>
      <c r="D77" s="471"/>
      <c r="E77" s="509"/>
      <c r="F77" s="466"/>
      <c r="G77" s="466"/>
      <c r="H77" s="466"/>
      <c r="I77" s="466"/>
      <c r="J77" s="466"/>
      <c r="K77" s="466"/>
      <c r="L77" s="466"/>
      <c r="M77" s="466"/>
      <c r="N77" s="466"/>
      <c r="O77" s="493"/>
    </row>
    <row r="78" spans="1:15" ht="12" customHeight="1">
      <c r="A78" s="14"/>
      <c r="B78" s="1230" t="s">
        <v>883</v>
      </c>
      <c r="C78" s="1230"/>
      <c r="D78" s="1230"/>
      <c r="E78" s="1230"/>
      <c r="F78" s="475">
        <f ca="1">SUM(F75:OFFSET(SumaIIIBV,-1,4))</f>
        <v>0</v>
      </c>
      <c r="G78" s="475">
        <f ca="1">SUM(G75:OFFSET(SumaIIIBV,-1,5))</f>
        <v>0</v>
      </c>
      <c r="H78" s="475">
        <f ca="1">SUM(H75:OFFSET(SumaIIIBV,-1,6))</f>
        <v>0</v>
      </c>
      <c r="I78" s="475">
        <f ca="1">SUM(I75:OFFSET(SumaIIIBV,-1,7))</f>
        <v>0</v>
      </c>
      <c r="J78" s="475">
        <f ca="1">SUM(J75:OFFSET(SumaIIIBV,-1,8))</f>
        <v>0</v>
      </c>
      <c r="K78" s="475">
        <f ca="1">SUM(K75:OFFSET(SumaIIIBV,-1,9))</f>
        <v>0</v>
      </c>
      <c r="L78" s="475">
        <f ca="1">SUM(L75:OFFSET(SumaIIIBV,-1,10))</f>
        <v>0</v>
      </c>
      <c r="M78" s="475">
        <f ca="1">SUM(M75:OFFSET(SumaIIIBV,-1,11))</f>
        <v>0</v>
      </c>
      <c r="N78" s="475">
        <f ca="1">SUM(N75:OFFSET(SumaIIIBV,-1,12))</f>
        <v>0</v>
      </c>
      <c r="O78" s="516"/>
    </row>
    <row r="79" spans="1:15" ht="12" customHeight="1">
      <c r="A79" s="14"/>
      <c r="B79" s="464" t="s">
        <v>884</v>
      </c>
      <c r="C79" s="1230" t="s">
        <v>244</v>
      </c>
      <c r="D79" s="1231"/>
      <c r="E79" s="1231"/>
      <c r="F79" s="475">
        <f ca="1">SUM(OFFSET(SumaIBV,0,4),OFFSET(SumaIIBV,0,4),OFFSET(SumaIIIBV,0,4))</f>
        <v>0</v>
      </c>
      <c r="G79" s="475">
        <f ca="1">SUM(OFFSET(SumaIBV,0,5),OFFSET(SumaIIBV,0,5),OFFSET(SumaIIIBV,0,5))</f>
        <v>0</v>
      </c>
      <c r="H79" s="475">
        <f ca="1">SUM(OFFSET(SumaIBV,0,6),OFFSET(SumaIIBV,0,6),OFFSET(SumaIIIBV,0,6))</f>
        <v>0</v>
      </c>
      <c r="I79" s="475">
        <f ca="1">SUM(OFFSET(SumaIBV,0,7),OFFSET(SumaIIBV,0,7),OFFSET(SumaIIIBV,0,7))</f>
        <v>0</v>
      </c>
      <c r="J79" s="475">
        <f ca="1">SUM(OFFSET(SumaIBV,0,8),OFFSET(SumaIIBV,0,8),OFFSET(SumaIIIBV,0,8))</f>
        <v>0</v>
      </c>
      <c r="K79" s="475">
        <f ca="1">SUM(OFFSET(SumaIBV,0,9),OFFSET(SumaIIBV,0,9),OFFSET(SumaIIIBV,0,9))</f>
        <v>0</v>
      </c>
      <c r="L79" s="475">
        <f ca="1">SUM(OFFSET(SumaIBV,0,10),OFFSET(SumaIIBV,0,10),OFFSET(SumaIIIBV,0,10))</f>
        <v>0</v>
      </c>
      <c r="M79" s="475">
        <f ca="1">SUM(OFFSET(SumaIBV,0,11),OFFSET(SumaIIBV,0,11),OFFSET(SumaIIIBV,0,11))</f>
        <v>0</v>
      </c>
      <c r="N79" s="475">
        <f ca="1">SUM(OFFSET(SumaIBV,0,12),OFFSET(SumaIIBV,0,12),OFFSET(SumaIIIBV,0,12))</f>
        <v>0</v>
      </c>
      <c r="O79" s="516"/>
    </row>
    <row r="80" spans="1:15" ht="12" customHeight="1">
      <c r="A80" s="14"/>
      <c r="B80" s="464"/>
      <c r="C80" s="1232" t="s">
        <v>245</v>
      </c>
      <c r="D80" s="1233"/>
      <c r="E80" s="1233"/>
      <c r="F80" s="1233"/>
      <c r="G80" s="1233"/>
      <c r="H80" s="1233"/>
      <c r="I80" s="1233"/>
      <c r="J80" s="1233"/>
      <c r="K80" s="1233"/>
      <c r="L80" s="1233"/>
      <c r="M80" s="1233"/>
      <c r="N80" s="1233"/>
      <c r="O80" s="1234"/>
    </row>
    <row r="81" spans="1:17" ht="12" customHeight="1">
      <c r="A81" s="14"/>
      <c r="B81" s="473" t="s">
        <v>243</v>
      </c>
      <c r="C81" s="476" t="s">
        <v>696</v>
      </c>
      <c r="D81" s="494" t="s">
        <v>6</v>
      </c>
      <c r="E81" s="510"/>
      <c r="F81" s="475">
        <f ca="1">IF($D81&gt;0,SUMIF($O$7:OFFSET(SumaIIIBV,0,13),$D81,F$7:OFFSET(SumaIIIBV,0,4)),0)</f>
        <v>0</v>
      </c>
      <c r="G81" s="475">
        <f ca="1">IF($D81&gt;0,SUMIF($O$7:OFFSET(SumaIIIBV,0,13),$D81,G$7:OFFSET(SumaIIIBV,0,5)),0)</f>
        <v>0</v>
      </c>
      <c r="H81" s="475">
        <f ca="1">IF($D81&gt;0,SUMIF($O$7:OFFSET(SumaIIIBV,0,13),$D81,H$7:OFFSET(SumaIIIBV,0,6)),0)</f>
        <v>0</v>
      </c>
      <c r="I81" s="475">
        <f ca="1">IF($D81&gt;0,SUMIF($O$7:OFFSET(SumaIIIBV,0,13),$D81,I$7:OFFSET(SumaIIIBV,0,7)),0)</f>
        <v>0</v>
      </c>
      <c r="J81" s="475">
        <f ca="1">IF($D81&gt;0,SUMIF($O$7:OFFSET(SumaIIIBV,0,13),$D81,J$7:OFFSET(SumaIIIBV,0,8)),0)</f>
        <v>0</v>
      </c>
      <c r="K81" s="475">
        <f ca="1">IF($D81&gt;0,SUMIF($O$7:OFFSET(SumaIIIBV,0,13),$D81,K$7:OFFSET(SumaIIIBV,0,9)),0)</f>
        <v>0</v>
      </c>
      <c r="L81" s="475">
        <f ca="1">IF($D81&gt;0,SUMIF($O$7:OFFSET(SumaIIIBV,0,13),$D81,L$7:OFFSET(SumaIIIBV,0,10)),0)</f>
        <v>0</v>
      </c>
      <c r="M81" s="475">
        <f ca="1">IF($D81&gt;0,SUMIF($O$7:OFFSET(SumaIIIBV,0,13),$D81,M$7:OFFSET(SumaIIIBV,0,11)),0)</f>
        <v>0</v>
      </c>
      <c r="N81" s="475">
        <f ca="1">IF($D81&gt;0,SUMIF($O$7:OFFSET(SumaIIIBV,0,13),$D81,N$7:OFFSET(SumaIIIBV,0,12)),0)</f>
        <v>0</v>
      </c>
      <c r="O81" s="516"/>
    </row>
    <row r="82" spans="1:17" ht="12" customHeight="1">
      <c r="A82" s="14"/>
      <c r="B82" s="473" t="s">
        <v>246</v>
      </c>
      <c r="C82" s="476" t="s">
        <v>696</v>
      </c>
      <c r="D82" s="494" t="s">
        <v>6</v>
      </c>
      <c r="E82" s="510"/>
      <c r="F82" s="475">
        <f ca="1">IF($D82&gt;0,SUMIF($O$7:OFFSET(SumaIIIBV,0,13),$D82,F$7:OFFSET(SumaIIIBV,0,4)),0)</f>
        <v>0</v>
      </c>
      <c r="G82" s="475">
        <f ca="1">IF($D82&gt;0,SUMIF($O$7:OFFSET(SumaIIIBV,0,13),$D82,G$7:OFFSET(SumaIIIBV,0,5)),0)</f>
        <v>0</v>
      </c>
      <c r="H82" s="475">
        <f ca="1">IF($D82&gt;0,SUMIF($O$7:OFFSET(SumaIIIBV,0,13),$D82,H$7:OFFSET(SumaIIIBV,0,6)),0)</f>
        <v>0</v>
      </c>
      <c r="I82" s="475">
        <f ca="1">IF($D82&gt;0,SUMIF($O$7:OFFSET(SumaIIIBV,0,13),$D82,I$7:OFFSET(SumaIIIBV,0,7)),0)</f>
        <v>0</v>
      </c>
      <c r="J82" s="475">
        <f ca="1">IF($D82&gt;0,SUMIF($O$7:OFFSET(SumaIIIBV,0,13),$D82,J$7:OFFSET(SumaIIIBV,0,8)),0)</f>
        <v>0</v>
      </c>
      <c r="K82" s="475">
        <f ca="1">IF($D82&gt;0,SUMIF($O$7:OFFSET(SumaIIIBV,0,13),$D82,K$7:OFFSET(SumaIIIBV,0,9)),0)</f>
        <v>0</v>
      </c>
      <c r="L82" s="475">
        <f ca="1">IF($D82&gt;0,SUMIF($O$7:OFFSET(SumaIIIBV,0,13),$D82,L$7:OFFSET(SumaIIIBV,0,10)),0)</f>
        <v>0</v>
      </c>
      <c r="M82" s="475">
        <f ca="1">IF($D82&gt;0,SUMIF($O$7:OFFSET(SumaIIIBV,0,13),$D82,M$7:OFFSET(SumaIIIBV,0,11)),0)</f>
        <v>0</v>
      </c>
      <c r="N82" s="475">
        <f ca="1">IF($D82&gt;0,SUMIF($O$7:OFFSET(SumaIIIBV,0,13),$D82,N$7:OFFSET(SumaIIIBV,0,12)),0)</f>
        <v>0</v>
      </c>
      <c r="O82" s="516"/>
    </row>
    <row r="83" spans="1:17" s="469" customFormat="1" ht="12" customHeight="1">
      <c r="A83" s="467"/>
      <c r="B83" s="473" t="s">
        <v>6</v>
      </c>
      <c r="C83" s="477"/>
      <c r="D83" s="494"/>
      <c r="E83" s="511"/>
      <c r="F83" s="475">
        <f ca="1">IF($D83&gt;0,SUMIF($O$7:OFFSET(SumaIIIBV,0,13),$D83,F$7:OFFSET(SumaIIIBV,0,4)),0)</f>
        <v>0</v>
      </c>
      <c r="G83" s="475">
        <f ca="1">IF($D83&gt;0,SUMIF($O$7:OFFSET(SumaIIIBV,0,13),$D83,G$7:OFFSET(SumaIIIBV,0,5)),0)</f>
        <v>0</v>
      </c>
      <c r="H83" s="475">
        <f ca="1">IF($D83&gt;0,SUMIF($O$7:OFFSET(SumaIIIBV,0,13),$D83,H$7:OFFSET(SumaIIIBV,0,6)),0)</f>
        <v>0</v>
      </c>
      <c r="I83" s="475">
        <f ca="1">IF($D83&gt;0,SUMIF($O$7:OFFSET(SumaIIIBV,0,13),$D83,I$7:OFFSET(SumaIIIBV,0,7)),0)</f>
        <v>0</v>
      </c>
      <c r="J83" s="475">
        <f ca="1">IF($D83&gt;0,SUMIF($O$7:OFFSET(SumaIIIBV,0,13),$D83,J$7:OFFSET(SumaIIIBV,0,8)),0)</f>
        <v>0</v>
      </c>
      <c r="K83" s="475">
        <f ca="1">IF($D83&gt;0,SUMIF($O$7:OFFSET(SumaIIIBV,0,13),$D83,K$7:OFFSET(SumaIIIBV,0,9)),0)</f>
        <v>0</v>
      </c>
      <c r="L83" s="475">
        <f ca="1">IF($D83&gt;0,SUMIF($O$7:OFFSET(SumaIIIBV,0,13),$D83,L$7:OFFSET(SumaIIIBV,0,10)),0)</f>
        <v>0</v>
      </c>
      <c r="M83" s="475">
        <f ca="1">IF($D83&gt;0,SUMIF($O$7:OFFSET(SumaIIIBV,0,13),$D83,M$7:OFFSET(SumaIIIBV,0,11)),0)</f>
        <v>0</v>
      </c>
      <c r="N83" s="475">
        <f ca="1">IF($D83&gt;0,SUMIF($O$7:OFFSET(SumaIIIBV,0,13),$D83,N$7:OFFSET(SumaIIIBV,0,12)),0)</f>
        <v>0</v>
      </c>
      <c r="O83" s="517"/>
    </row>
    <row r="84" spans="1:17" ht="9.75" customHeight="1">
      <c r="A84" s="14"/>
      <c r="B84" s="1235"/>
      <c r="C84" s="1235"/>
      <c r="D84" s="1235"/>
      <c r="E84" s="1235"/>
      <c r="F84" s="1235"/>
      <c r="G84" s="1235"/>
      <c r="H84" s="1235"/>
      <c r="I84" s="1235"/>
      <c r="J84" s="1235"/>
      <c r="K84" s="1235"/>
      <c r="L84" s="1235"/>
      <c r="M84" s="1235"/>
      <c r="N84" s="461"/>
      <c r="O84" s="461"/>
      <c r="Q84" s="522" t="s">
        <v>703</v>
      </c>
    </row>
    <row r="85" spans="1:17" ht="11.4">
      <c r="A85" s="14"/>
      <c r="B85" s="1236" t="s">
        <v>462</v>
      </c>
      <c r="C85" s="1236"/>
      <c r="D85" s="1236"/>
      <c r="E85" s="1236"/>
      <c r="F85" s="1236"/>
      <c r="G85" s="1236"/>
      <c r="H85" s="1236"/>
      <c r="I85" s="1236"/>
      <c r="J85" s="1236"/>
      <c r="K85" s="508"/>
      <c r="L85" s="508"/>
      <c r="M85" s="508"/>
      <c r="N85" s="508"/>
      <c r="O85" s="508"/>
      <c r="Q85" s="527" t="s">
        <v>704</v>
      </c>
    </row>
    <row r="86" spans="1:17" ht="12" customHeight="1">
      <c r="A86" s="14"/>
      <c r="B86" s="1226" t="s">
        <v>463</v>
      </c>
      <c r="C86" s="1226"/>
      <c r="D86" s="1226"/>
      <c r="E86" s="1226"/>
      <c r="F86" s="1226"/>
      <c r="G86" s="1226"/>
      <c r="H86" s="1226"/>
      <c r="I86" s="1226"/>
      <c r="J86" s="13"/>
      <c r="K86" s="13"/>
      <c r="L86" s="2"/>
      <c r="M86" s="2"/>
      <c r="N86" s="2"/>
      <c r="O86" s="2"/>
    </row>
    <row r="87" spans="1:17">
      <c r="A87" s="14"/>
      <c r="B87" s="13" t="s">
        <v>464</v>
      </c>
      <c r="C87" s="13"/>
      <c r="D87" s="2"/>
      <c r="E87" s="51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4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B6" zoomScale="115" zoomScaleNormal="100" zoomScaleSheetLayoutView="115" zoomScalePageLayoutView="110" workbookViewId="0">
      <selection activeCell="A51" sqref="A51:O5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57" t="s">
        <v>336</v>
      </c>
      <c r="B1" s="1257"/>
      <c r="C1" s="1257"/>
      <c r="D1" s="1257"/>
      <c r="E1" s="1257"/>
      <c r="F1" s="1257"/>
      <c r="G1" s="1257"/>
      <c r="H1" s="1258"/>
    </row>
    <row r="2" spans="1:10" ht="66" customHeight="1">
      <c r="A2" s="391" t="s">
        <v>564</v>
      </c>
      <c r="B2" s="391" t="s">
        <v>105</v>
      </c>
      <c r="C2" s="389" t="s">
        <v>279</v>
      </c>
      <c r="D2" s="391" t="s">
        <v>7</v>
      </c>
      <c r="E2" s="391" t="s">
        <v>358</v>
      </c>
      <c r="F2" s="391" t="s">
        <v>106</v>
      </c>
      <c r="G2" s="391" t="s">
        <v>107</v>
      </c>
      <c r="H2" s="391" t="s">
        <v>163</v>
      </c>
    </row>
    <row r="3" spans="1:10" ht="12.75" customHeight="1">
      <c r="A3" s="390">
        <v>1</v>
      </c>
      <c r="B3" s="419">
        <v>2</v>
      </c>
      <c r="C3" s="419">
        <v>3</v>
      </c>
      <c r="D3" s="390">
        <v>4</v>
      </c>
      <c r="E3" s="390">
        <v>5</v>
      </c>
      <c r="F3" s="390">
        <v>6</v>
      </c>
      <c r="G3" s="390">
        <v>7</v>
      </c>
      <c r="H3" s="390">
        <v>8</v>
      </c>
    </row>
    <row r="4" spans="1:10" ht="33.9" customHeight="1">
      <c r="A4" s="408"/>
      <c r="B4" s="478"/>
      <c r="C4" s="408"/>
      <c r="D4" s="408"/>
      <c r="E4" s="481"/>
      <c r="F4" s="481"/>
      <c r="G4" s="482">
        <f>E4*F4</f>
        <v>0</v>
      </c>
      <c r="H4" s="478"/>
    </row>
    <row r="5" spans="1:10" ht="33.9" customHeight="1">
      <c r="A5" s="408"/>
      <c r="B5" s="478"/>
      <c r="C5" s="408"/>
      <c r="D5" s="408"/>
      <c r="E5" s="481"/>
      <c r="F5" s="481"/>
      <c r="G5" s="482">
        <f t="shared" ref="G5:G13" si="0">E5*F5</f>
        <v>0</v>
      </c>
      <c r="H5" s="478"/>
    </row>
    <row r="6" spans="1:10" ht="33.9" customHeight="1">
      <c r="A6" s="408"/>
      <c r="B6" s="478"/>
      <c r="C6" s="408"/>
      <c r="D6" s="408"/>
      <c r="E6" s="481"/>
      <c r="F6" s="481"/>
      <c r="G6" s="482">
        <f t="shared" si="0"/>
        <v>0</v>
      </c>
      <c r="H6" s="478"/>
    </row>
    <row r="7" spans="1:10" ht="33.9" customHeight="1">
      <c r="A7" s="408"/>
      <c r="B7" s="478"/>
      <c r="C7" s="408"/>
      <c r="D7" s="408"/>
      <c r="E7" s="481"/>
      <c r="F7" s="481"/>
      <c r="G7" s="482">
        <f t="shared" si="0"/>
        <v>0</v>
      </c>
      <c r="H7" s="478"/>
    </row>
    <row r="8" spans="1:10" ht="33.9" customHeight="1">
      <c r="A8" s="408"/>
      <c r="B8" s="478"/>
      <c r="C8" s="408"/>
      <c r="D8" s="408"/>
      <c r="E8" s="481"/>
      <c r="F8" s="481"/>
      <c r="G8" s="482">
        <f t="shared" si="0"/>
        <v>0</v>
      </c>
      <c r="H8" s="478"/>
    </row>
    <row r="9" spans="1:10" ht="33.9" customHeight="1">
      <c r="A9" s="408"/>
      <c r="B9" s="478"/>
      <c r="C9" s="408"/>
      <c r="D9" s="408"/>
      <c r="E9" s="481"/>
      <c r="F9" s="481"/>
      <c r="G9" s="482">
        <f t="shared" si="0"/>
        <v>0</v>
      </c>
      <c r="H9" s="478"/>
    </row>
    <row r="10" spans="1:10" ht="33.9" customHeight="1">
      <c r="A10" s="408"/>
      <c r="B10" s="478"/>
      <c r="C10" s="408"/>
      <c r="D10" s="408"/>
      <c r="E10" s="481"/>
      <c r="F10" s="481"/>
      <c r="G10" s="482">
        <f t="shared" si="0"/>
        <v>0</v>
      </c>
      <c r="H10" s="478"/>
    </row>
    <row r="11" spans="1:10" ht="33.9" customHeight="1">
      <c r="A11" s="408"/>
      <c r="B11" s="478"/>
      <c r="C11" s="408"/>
      <c r="D11" s="408"/>
      <c r="E11" s="481"/>
      <c r="F11" s="481"/>
      <c r="G11" s="482">
        <f t="shared" si="0"/>
        <v>0</v>
      </c>
      <c r="H11" s="478"/>
    </row>
    <row r="12" spans="1:10" ht="33.9" customHeight="1">
      <c r="A12" s="408"/>
      <c r="B12" s="478"/>
      <c r="C12" s="408"/>
      <c r="D12" s="408"/>
      <c r="E12" s="481"/>
      <c r="F12" s="481"/>
      <c r="G12" s="482">
        <f t="shared" si="0"/>
        <v>0</v>
      </c>
      <c r="H12" s="478"/>
    </row>
    <row r="13" spans="1:10" s="1" customFormat="1" ht="33.9" customHeight="1">
      <c r="A13" s="408"/>
      <c r="B13" s="479"/>
      <c r="C13" s="408"/>
      <c r="D13" s="480"/>
      <c r="E13" s="483"/>
      <c r="F13" s="483"/>
      <c r="G13" s="482">
        <f t="shared" si="0"/>
        <v>0</v>
      </c>
      <c r="H13" s="47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2">
        <f ca="1">SUM(G4:OFFSET(RazemBVI,-1,6))</f>
        <v>0</v>
      </c>
      <c r="H14" s="5"/>
      <c r="J14" s="529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0" customFormat="1">
      <c r="A16" s="62" t="s">
        <v>565</v>
      </c>
      <c r="B16" s="62"/>
      <c r="C16" s="62"/>
      <c r="D16" s="62"/>
      <c r="E16" s="62"/>
      <c r="F16" s="62"/>
      <c r="G16" s="62"/>
      <c r="H16" s="62"/>
      <c r="J16" s="527" t="s">
        <v>704</v>
      </c>
    </row>
    <row r="17" s="420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4" zoomScale="115" zoomScaleNormal="100" zoomScaleSheetLayoutView="115" zoomScalePageLayoutView="120" workbookViewId="0">
      <selection activeCell="A51" sqref="A51:O51"/>
    </sheetView>
  </sheetViews>
  <sheetFormatPr defaultColWidth="9.109375" defaultRowHeight="15" customHeight="1"/>
  <cols>
    <col min="1" max="1" width="4.6640625" style="414" customWidth="1"/>
    <col min="2" max="2" width="79.88671875" style="416" customWidth="1"/>
    <col min="3" max="3" width="13" style="414" customWidth="1"/>
    <col min="4" max="4" width="9.5546875" style="414" customWidth="1"/>
    <col min="5" max="5" width="6.6640625" style="360" customWidth="1"/>
    <col min="6" max="16384" width="9.109375" style="360"/>
  </cols>
  <sheetData>
    <row r="1" spans="1:4" ht="15.9" customHeight="1">
      <c r="A1" s="1272" t="s">
        <v>337</v>
      </c>
      <c r="B1" s="1272"/>
      <c r="C1" s="1272"/>
      <c r="D1" s="1272"/>
    </row>
    <row r="2" spans="1:4" ht="15.9" customHeight="1">
      <c r="A2" s="1274" t="s">
        <v>109</v>
      </c>
      <c r="B2" s="1274"/>
      <c r="C2" s="1273" t="s">
        <v>86</v>
      </c>
      <c r="D2" s="1273"/>
    </row>
    <row r="3" spans="1:4" ht="15.9" customHeight="1">
      <c r="A3" s="394" t="s">
        <v>5</v>
      </c>
      <c r="B3" s="396" t="s">
        <v>17</v>
      </c>
      <c r="C3" s="394" t="s">
        <v>461</v>
      </c>
      <c r="D3" s="402" t="s">
        <v>15</v>
      </c>
    </row>
    <row r="4" spans="1:4" ht="15.9" customHeight="1">
      <c r="A4" s="452" t="s">
        <v>681</v>
      </c>
      <c r="B4" s="1261" t="s">
        <v>680</v>
      </c>
      <c r="C4" s="1261"/>
      <c r="D4" s="1262"/>
    </row>
    <row r="5" spans="1:4" ht="15.9" customHeight="1">
      <c r="A5" s="392" t="s">
        <v>682</v>
      </c>
      <c r="B5" s="395" t="s">
        <v>342</v>
      </c>
      <c r="C5" s="1275" t="s">
        <v>86</v>
      </c>
      <c r="D5" s="1276"/>
    </row>
    <row r="6" spans="1:4" ht="30" customHeight="1">
      <c r="A6" s="393" t="s">
        <v>9</v>
      </c>
      <c r="B6" s="455" t="s">
        <v>618</v>
      </c>
      <c r="C6" s="67" t="s">
        <v>86</v>
      </c>
      <c r="D6" s="530" t="str">
        <f>IF(C6="ND",0,"")</f>
        <v/>
      </c>
    </row>
    <row r="7" spans="1:4" ht="30" customHeight="1">
      <c r="A7" s="402" t="s">
        <v>11</v>
      </c>
      <c r="B7" s="681" t="s">
        <v>727</v>
      </c>
      <c r="C7" s="67" t="s">
        <v>86</v>
      </c>
      <c r="D7" s="530" t="str">
        <f>IF(C7="ND",0,"")</f>
        <v/>
      </c>
    </row>
    <row r="8" spans="1:4" ht="30" customHeight="1">
      <c r="A8" s="456" t="s">
        <v>460</v>
      </c>
      <c r="B8" s="398" t="s">
        <v>193</v>
      </c>
      <c r="C8" s="1269" t="s">
        <v>86</v>
      </c>
      <c r="D8" s="1268"/>
    </row>
    <row r="9" spans="1:4" ht="39.9" customHeight="1">
      <c r="A9" s="392" t="s">
        <v>9</v>
      </c>
      <c r="B9" s="395" t="s">
        <v>617</v>
      </c>
      <c r="C9" s="67" t="s">
        <v>86</v>
      </c>
      <c r="D9" s="530" t="str">
        <f>IF(C9="ND",0,"")</f>
        <v/>
      </c>
    </row>
    <row r="10" spans="1:4" ht="54.9" customHeight="1">
      <c r="A10" s="393" t="s">
        <v>11</v>
      </c>
      <c r="B10" s="455" t="s">
        <v>616</v>
      </c>
      <c r="C10" s="67" t="s">
        <v>86</v>
      </c>
      <c r="D10" s="530" t="str">
        <f>IF(C10="ND",0,"")</f>
        <v/>
      </c>
    </row>
    <row r="11" spans="1:4" ht="54.9" customHeight="1">
      <c r="A11" s="394" t="s">
        <v>8</v>
      </c>
      <c r="B11" s="396" t="s">
        <v>615</v>
      </c>
      <c r="C11" s="67" t="s">
        <v>86</v>
      </c>
      <c r="D11" s="530" t="str">
        <f>IF(C11="ND",0,"")</f>
        <v/>
      </c>
    </row>
    <row r="12" spans="1:4" ht="15" customHeight="1">
      <c r="A12" s="452" t="s">
        <v>683</v>
      </c>
      <c r="B12" s="398" t="s">
        <v>677</v>
      </c>
      <c r="C12" s="1269" t="s">
        <v>86</v>
      </c>
      <c r="D12" s="1268"/>
    </row>
    <row r="13" spans="1:4" ht="30" customHeight="1">
      <c r="A13" s="392" t="s">
        <v>9</v>
      </c>
      <c r="B13" s="395" t="s">
        <v>614</v>
      </c>
      <c r="C13" s="67" t="s">
        <v>86</v>
      </c>
      <c r="D13" s="530" t="str">
        <f>IF(C13="ND",0,"")</f>
        <v/>
      </c>
    </row>
    <row r="14" spans="1:4" ht="54.9" customHeight="1">
      <c r="A14" s="394" t="s">
        <v>11</v>
      </c>
      <c r="B14" s="396" t="s">
        <v>611</v>
      </c>
      <c r="C14" s="67" t="s">
        <v>86</v>
      </c>
      <c r="D14" s="530" t="str">
        <f>IF(C14="ND",0,"")</f>
        <v/>
      </c>
    </row>
    <row r="15" spans="1:4" ht="30" customHeight="1">
      <c r="A15" s="452" t="s">
        <v>684</v>
      </c>
      <c r="B15" s="398" t="s">
        <v>612</v>
      </c>
      <c r="C15" s="1269" t="s">
        <v>86</v>
      </c>
      <c r="D15" s="1268"/>
    </row>
    <row r="16" spans="1:4" ht="39.9" customHeight="1">
      <c r="A16" s="397" t="s">
        <v>9</v>
      </c>
      <c r="B16" s="399" t="s">
        <v>613</v>
      </c>
      <c r="C16" s="400" t="s">
        <v>86</v>
      </c>
      <c r="D16" s="530" t="str">
        <f>IF(C16="ND",0,"")</f>
        <v/>
      </c>
    </row>
    <row r="17" spans="1:4" ht="15" customHeight="1">
      <c r="A17" s="456" t="s">
        <v>168</v>
      </c>
      <c r="B17" s="1270" t="s">
        <v>276</v>
      </c>
      <c r="C17" s="1270"/>
      <c r="D17" s="1271"/>
    </row>
    <row r="18" spans="1:4" ht="39.9" customHeight="1">
      <c r="A18" s="403" t="s">
        <v>685</v>
      </c>
      <c r="B18" s="395" t="s">
        <v>610</v>
      </c>
      <c r="C18" s="401" t="s">
        <v>86</v>
      </c>
      <c r="D18" s="530" t="str">
        <f t="shared" ref="D18:D29" si="0">IF(C18="ND",0,"")</f>
        <v/>
      </c>
    </row>
    <row r="19" spans="1:4" ht="39.9" customHeight="1">
      <c r="A19" s="404" t="s">
        <v>686</v>
      </c>
      <c r="B19" s="455" t="s">
        <v>609</v>
      </c>
      <c r="C19" s="67" t="s">
        <v>86</v>
      </c>
      <c r="D19" s="530" t="str">
        <f t="shared" si="0"/>
        <v/>
      </c>
    </row>
    <row r="20" spans="1:4" ht="30" customHeight="1">
      <c r="A20" s="404" t="s">
        <v>687</v>
      </c>
      <c r="B20" s="455" t="s">
        <v>608</v>
      </c>
      <c r="C20" s="67" t="s">
        <v>86</v>
      </c>
      <c r="D20" s="530" t="str">
        <f t="shared" si="0"/>
        <v/>
      </c>
    </row>
    <row r="21" spans="1:4" ht="39.9" customHeight="1">
      <c r="A21" s="393" t="s">
        <v>11</v>
      </c>
      <c r="B21" s="455" t="s">
        <v>607</v>
      </c>
      <c r="C21" s="67" t="s">
        <v>86</v>
      </c>
      <c r="D21" s="530" t="str">
        <f t="shared" si="0"/>
        <v/>
      </c>
    </row>
    <row r="22" spans="1:4" ht="71.400000000000006" customHeight="1">
      <c r="A22" s="393" t="s">
        <v>8</v>
      </c>
      <c r="B22" s="455" t="s">
        <v>662</v>
      </c>
      <c r="C22" s="67" t="s">
        <v>86</v>
      </c>
      <c r="D22" s="530" t="str">
        <f t="shared" si="0"/>
        <v/>
      </c>
    </row>
    <row r="23" spans="1:4" ht="42" customHeight="1">
      <c r="A23" s="393" t="s">
        <v>12</v>
      </c>
      <c r="B23" s="682" t="s">
        <v>886</v>
      </c>
      <c r="C23" s="67" t="s">
        <v>86</v>
      </c>
      <c r="D23" s="530" t="str">
        <f t="shared" si="0"/>
        <v/>
      </c>
    </row>
    <row r="24" spans="1:4" ht="30" customHeight="1">
      <c r="A24" s="393" t="s">
        <v>0</v>
      </c>
      <c r="B24" s="455" t="s">
        <v>418</v>
      </c>
      <c r="C24" s="67" t="s">
        <v>86</v>
      </c>
      <c r="D24" s="530" t="str">
        <f t="shared" si="0"/>
        <v/>
      </c>
    </row>
    <row r="25" spans="1:4" ht="30" customHeight="1">
      <c r="A25" s="393" t="s">
        <v>87</v>
      </c>
      <c r="B25" s="455" t="s">
        <v>516</v>
      </c>
      <c r="C25" s="67" t="s">
        <v>86</v>
      </c>
      <c r="D25" s="530" t="str">
        <f t="shared" si="0"/>
        <v/>
      </c>
    </row>
    <row r="26" spans="1:4" ht="39.9" customHeight="1">
      <c r="A26" s="393" t="s">
        <v>753</v>
      </c>
      <c r="B26" s="455" t="s">
        <v>517</v>
      </c>
      <c r="C26" s="67" t="s">
        <v>86</v>
      </c>
      <c r="D26" s="530" t="str">
        <f t="shared" si="0"/>
        <v/>
      </c>
    </row>
    <row r="27" spans="1:4" ht="42" customHeight="1">
      <c r="A27" s="393" t="s">
        <v>754</v>
      </c>
      <c r="B27" s="546" t="s">
        <v>885</v>
      </c>
      <c r="C27" s="67" t="s">
        <v>86</v>
      </c>
      <c r="D27" s="530" t="str">
        <f t="shared" si="0"/>
        <v/>
      </c>
    </row>
    <row r="28" spans="1:4" ht="39" customHeight="1">
      <c r="A28" s="393" t="s">
        <v>89</v>
      </c>
      <c r="B28" s="455" t="s">
        <v>663</v>
      </c>
      <c r="C28" s="67" t="s">
        <v>86</v>
      </c>
      <c r="D28" s="530" t="str">
        <f t="shared" si="0"/>
        <v/>
      </c>
    </row>
    <row r="29" spans="1:4" ht="34.950000000000003" customHeight="1">
      <c r="A29" s="394" t="s">
        <v>90</v>
      </c>
      <c r="B29" s="396" t="s">
        <v>606</v>
      </c>
      <c r="C29" s="400" t="s">
        <v>86</v>
      </c>
      <c r="D29" s="530" t="str">
        <f t="shared" si="0"/>
        <v/>
      </c>
    </row>
    <row r="30" spans="1:4" ht="24" customHeight="1">
      <c r="A30" s="393" t="s">
        <v>91</v>
      </c>
      <c r="B30" s="1261" t="s">
        <v>503</v>
      </c>
      <c r="C30" s="1261"/>
      <c r="D30" s="1262"/>
    </row>
    <row r="31" spans="1:4" ht="49.95" customHeight="1">
      <c r="A31" s="392" t="s">
        <v>752</v>
      </c>
      <c r="B31" s="395" t="s">
        <v>605</v>
      </c>
      <c r="C31" s="401" t="s">
        <v>86</v>
      </c>
      <c r="D31" s="530" t="str">
        <f t="shared" ref="D31:D43" si="1">IF(C31="ND",0,"")</f>
        <v/>
      </c>
    </row>
    <row r="32" spans="1:4" ht="45.6" customHeight="1">
      <c r="A32" s="393" t="s">
        <v>755</v>
      </c>
      <c r="B32" s="455" t="s">
        <v>604</v>
      </c>
      <c r="C32" s="67" t="s">
        <v>86</v>
      </c>
      <c r="D32" s="530" t="str">
        <f t="shared" si="1"/>
        <v/>
      </c>
    </row>
    <row r="33" spans="1:6" ht="45" customHeight="1">
      <c r="A33" s="393" t="s">
        <v>756</v>
      </c>
      <c r="B33" s="455" t="s">
        <v>603</v>
      </c>
      <c r="C33" s="67" t="s">
        <v>86</v>
      </c>
      <c r="D33" s="530" t="str">
        <f t="shared" si="1"/>
        <v/>
      </c>
    </row>
    <row r="34" spans="1:6" ht="30" customHeight="1">
      <c r="A34" s="393" t="s">
        <v>757</v>
      </c>
      <c r="B34" s="455" t="s">
        <v>602</v>
      </c>
      <c r="C34" s="67" t="s">
        <v>86</v>
      </c>
      <c r="D34" s="530" t="str">
        <f t="shared" si="1"/>
        <v/>
      </c>
    </row>
    <row r="35" spans="1:6" s="414" customFormat="1" ht="65.099999999999994" customHeight="1">
      <c r="A35" s="393" t="s">
        <v>758</v>
      </c>
      <c r="B35" s="455" t="s">
        <v>688</v>
      </c>
      <c r="C35" s="67" t="s">
        <v>86</v>
      </c>
      <c r="D35" s="530" t="str">
        <f t="shared" si="1"/>
        <v/>
      </c>
    </row>
    <row r="36" spans="1:6" ht="54.9" customHeight="1">
      <c r="A36" s="393" t="s">
        <v>759</v>
      </c>
      <c r="B36" s="455" t="s">
        <v>504</v>
      </c>
      <c r="C36" s="67" t="s">
        <v>86</v>
      </c>
      <c r="D36" s="530" t="str">
        <f t="shared" si="1"/>
        <v/>
      </c>
      <c r="E36" s="412"/>
    </row>
    <row r="37" spans="1:6" ht="39.9" customHeight="1">
      <c r="A37" s="393" t="s">
        <v>93</v>
      </c>
      <c r="B37" s="455" t="s">
        <v>664</v>
      </c>
      <c r="C37" s="67" t="s">
        <v>86</v>
      </c>
      <c r="D37" s="530" t="str">
        <f t="shared" si="1"/>
        <v/>
      </c>
    </row>
    <row r="38" spans="1:6" ht="39.9" customHeight="1">
      <c r="A38" s="393" t="s">
        <v>94</v>
      </c>
      <c r="B38" s="455" t="s">
        <v>601</v>
      </c>
      <c r="C38" s="67" t="s">
        <v>86</v>
      </c>
      <c r="D38" s="530" t="str">
        <f t="shared" si="1"/>
        <v/>
      </c>
    </row>
    <row r="39" spans="1:6" ht="54.9" customHeight="1">
      <c r="A39" s="393" t="s">
        <v>95</v>
      </c>
      <c r="B39" s="455" t="s">
        <v>600</v>
      </c>
      <c r="C39" s="67" t="s">
        <v>86</v>
      </c>
      <c r="D39" s="530" t="str">
        <f t="shared" si="1"/>
        <v/>
      </c>
    </row>
    <row r="40" spans="1:6" ht="30" customHeight="1">
      <c r="A40" s="393" t="s">
        <v>96</v>
      </c>
      <c r="B40" s="455" t="s">
        <v>648</v>
      </c>
      <c r="C40" s="67" t="s">
        <v>86</v>
      </c>
      <c r="D40" s="530" t="str">
        <f t="shared" si="1"/>
        <v/>
      </c>
    </row>
    <row r="41" spans="1:6" ht="40.5" customHeight="1">
      <c r="A41" s="393" t="s">
        <v>97</v>
      </c>
      <c r="B41" s="785" t="s">
        <v>933</v>
      </c>
      <c r="C41" s="67" t="s">
        <v>86</v>
      </c>
      <c r="D41" s="530" t="str">
        <f t="shared" si="1"/>
        <v/>
      </c>
    </row>
    <row r="42" spans="1:6" ht="54.9" customHeight="1">
      <c r="A42" s="393" t="s">
        <v>98</v>
      </c>
      <c r="B42" s="455" t="s">
        <v>901</v>
      </c>
      <c r="C42" s="67" t="s">
        <v>86</v>
      </c>
      <c r="D42" s="530" t="str">
        <f t="shared" si="1"/>
        <v/>
      </c>
    </row>
    <row r="43" spans="1:6" ht="39.9" customHeight="1">
      <c r="A43" s="393" t="s">
        <v>99</v>
      </c>
      <c r="B43" s="455" t="s">
        <v>689</v>
      </c>
      <c r="C43" s="67" t="s">
        <v>86</v>
      </c>
      <c r="D43" s="530" t="str">
        <f t="shared" si="1"/>
        <v/>
      </c>
    </row>
    <row r="44" spans="1:6" ht="15" customHeight="1">
      <c r="A44" s="523" t="s">
        <v>760</v>
      </c>
      <c r="B44" s="458"/>
      <c r="C44" s="378" t="s">
        <v>13</v>
      </c>
      <c r="D44" s="531" t="str">
        <f>IF(B44&gt;"","Wpisz liczbę załączników","")</f>
        <v/>
      </c>
      <c r="E44" s="412"/>
    </row>
    <row r="45" spans="1:6" s="413" customFormat="1" ht="15" customHeight="1">
      <c r="A45" s="523" t="s">
        <v>761</v>
      </c>
      <c r="B45" s="453"/>
      <c r="C45" s="67" t="s">
        <v>13</v>
      </c>
      <c r="D45" s="531" t="str">
        <f>IF(B45&gt;"","Wpisz liczbę załączników","")</f>
        <v/>
      </c>
      <c r="E45" s="417"/>
    </row>
    <row r="46" spans="1:6" ht="15" customHeight="1">
      <c r="A46" s="393" t="s">
        <v>270</v>
      </c>
      <c r="B46" s="415" t="s">
        <v>110</v>
      </c>
      <c r="C46" s="1267" t="s">
        <v>86</v>
      </c>
      <c r="D46" s="1268"/>
      <c r="F46" s="529" t="s">
        <v>703</v>
      </c>
    </row>
    <row r="47" spans="1:6" ht="15" customHeight="1">
      <c r="A47" s="393" t="s">
        <v>9</v>
      </c>
      <c r="B47" s="455" t="s">
        <v>599</v>
      </c>
      <c r="C47" s="67" t="s">
        <v>86</v>
      </c>
      <c r="D47" s="530" t="str">
        <f>IF(C47="ND",0,"")</f>
        <v/>
      </c>
      <c r="F47" s="535" t="s">
        <v>704</v>
      </c>
    </row>
    <row r="48" spans="1:6" ht="30" customHeight="1">
      <c r="A48" s="393" t="s">
        <v>11</v>
      </c>
      <c r="B48" s="455" t="s">
        <v>598</v>
      </c>
      <c r="C48" s="67" t="s">
        <v>86</v>
      </c>
      <c r="D48" s="530" t="str">
        <f>IF(C48="ND",0,"")</f>
        <v/>
      </c>
    </row>
    <row r="49" spans="1:10" ht="30" customHeight="1">
      <c r="A49" s="393" t="s">
        <v>8</v>
      </c>
      <c r="B49" s="455" t="s">
        <v>597</v>
      </c>
      <c r="C49" s="67" t="s">
        <v>86</v>
      </c>
      <c r="D49" s="530" t="str">
        <f>IF(C49="ND",0,"")</f>
        <v/>
      </c>
    </row>
    <row r="50" spans="1:10" ht="110.1" customHeight="1">
      <c r="A50" s="393" t="s">
        <v>12</v>
      </c>
      <c r="B50" s="455" t="s">
        <v>665</v>
      </c>
      <c r="C50" s="67" t="s">
        <v>86</v>
      </c>
      <c r="D50" s="530" t="str">
        <f>IF(C50="ND",0,"")</f>
        <v/>
      </c>
    </row>
    <row r="51" spans="1:10" ht="39.9" customHeight="1">
      <c r="A51" s="393" t="s">
        <v>0</v>
      </c>
      <c r="B51" s="455" t="s">
        <v>596</v>
      </c>
      <c r="C51" s="67" t="s">
        <v>86</v>
      </c>
      <c r="D51" s="530" t="str">
        <f>IF(C51="ND",0,"")</f>
        <v/>
      </c>
    </row>
    <row r="52" spans="1:10" ht="30" customHeight="1">
      <c r="A52" s="683" t="s">
        <v>156</v>
      </c>
      <c r="B52" s="455" t="s">
        <v>902</v>
      </c>
      <c r="C52" s="1267" t="s">
        <v>86</v>
      </c>
      <c r="D52" s="1268"/>
    </row>
    <row r="53" spans="1:10" ht="45.45" customHeight="1">
      <c r="A53" s="683" t="s">
        <v>9</v>
      </c>
      <c r="B53" s="580" t="s">
        <v>909</v>
      </c>
      <c r="C53" s="67" t="s">
        <v>86</v>
      </c>
      <c r="D53" s="551" t="str">
        <f t="shared" ref="D53:D58" si="2">IF(C53="ND",0,"")</f>
        <v/>
      </c>
    </row>
    <row r="54" spans="1:10" ht="45.45" customHeight="1">
      <c r="A54" s="683" t="s">
        <v>762</v>
      </c>
      <c r="B54" s="786" t="s">
        <v>967</v>
      </c>
      <c r="C54" s="67" t="s">
        <v>86</v>
      </c>
      <c r="D54" s="788" t="str">
        <f t="shared" si="2"/>
        <v/>
      </c>
    </row>
    <row r="55" spans="1:10" ht="39.9" customHeight="1">
      <c r="A55" s="683" t="s">
        <v>763</v>
      </c>
      <c r="B55" s="455" t="s">
        <v>595</v>
      </c>
      <c r="C55" s="67" t="s">
        <v>86</v>
      </c>
      <c r="D55" s="788" t="str">
        <f t="shared" si="2"/>
        <v/>
      </c>
    </row>
    <row r="56" spans="1:10" ht="39.9" customHeight="1">
      <c r="A56" s="683" t="s">
        <v>8</v>
      </c>
      <c r="B56" s="455" t="s">
        <v>582</v>
      </c>
      <c r="C56" s="67" t="s">
        <v>86</v>
      </c>
      <c r="D56" s="788" t="str">
        <f t="shared" si="2"/>
        <v/>
      </c>
    </row>
    <row r="57" spans="1:10" ht="39.9" customHeight="1">
      <c r="A57" s="683" t="s">
        <v>12</v>
      </c>
      <c r="B57" s="455" t="s">
        <v>622</v>
      </c>
      <c r="C57" s="67" t="s">
        <v>86</v>
      </c>
      <c r="D57" s="788" t="str">
        <f t="shared" si="2"/>
        <v/>
      </c>
    </row>
    <row r="58" spans="1:10" ht="39.9" customHeight="1">
      <c r="A58" s="683" t="s">
        <v>0</v>
      </c>
      <c r="B58" s="455" t="s">
        <v>666</v>
      </c>
      <c r="C58" s="67" t="s">
        <v>86</v>
      </c>
      <c r="D58" s="788" t="str">
        <f t="shared" si="2"/>
        <v/>
      </c>
    </row>
    <row r="59" spans="1:10" ht="15" customHeight="1">
      <c r="A59" s="1263" t="s">
        <v>426</v>
      </c>
      <c r="B59" s="1262"/>
      <c r="C59" s="1267" t="s">
        <v>86</v>
      </c>
      <c r="D59" s="1268"/>
    </row>
    <row r="60" spans="1:10" ht="15" customHeight="1">
      <c r="A60" s="523" t="s">
        <v>9</v>
      </c>
      <c r="B60" s="458"/>
      <c r="C60" s="378" t="s">
        <v>13</v>
      </c>
      <c r="D60" s="531" t="str">
        <f>IF(B60&gt;"","Wpisz liczbę załączników","")</f>
        <v/>
      </c>
    </row>
    <row r="61" spans="1:10" s="413" customFormat="1" ht="15" customHeight="1">
      <c r="A61" s="411" t="s">
        <v>11</v>
      </c>
      <c r="B61" s="418"/>
      <c r="C61" s="400" t="s">
        <v>13</v>
      </c>
      <c r="D61" s="531" t="str">
        <f>IF(B61&gt;"","Wpisz liczbę załączników","")</f>
        <v/>
      </c>
      <c r="F61" s="529"/>
    </row>
    <row r="62" spans="1:10" ht="15" customHeight="1">
      <c r="A62" s="1265" t="s">
        <v>16</v>
      </c>
      <c r="B62" s="1266"/>
      <c r="C62" s="457"/>
      <c r="D62" s="484">
        <f>SUM(D6:D7,D9:D11,D13:D14,D16,D18:D24,D25:D29,D31:D37,D38:D45,D47:D51,D55:D58,D60:D61)</f>
        <v>0</v>
      </c>
      <c r="E62" s="198"/>
      <c r="F62" s="529" t="s">
        <v>703</v>
      </c>
      <c r="G62" s="198"/>
      <c r="H62" s="198"/>
      <c r="I62" s="198"/>
      <c r="J62" s="198"/>
    </row>
    <row r="63" spans="1:10" ht="67.5" customHeight="1">
      <c r="A63" s="1264" t="s">
        <v>987</v>
      </c>
      <c r="B63" s="1264"/>
      <c r="C63" s="1264"/>
      <c r="D63" s="1264"/>
      <c r="F63" s="529"/>
    </row>
    <row r="64" spans="1:10" s="763" customFormat="1" ht="110.1" customHeight="1">
      <c r="A64" s="1259" t="s">
        <v>983</v>
      </c>
      <c r="B64" s="1260"/>
      <c r="C64" s="1260"/>
      <c r="D64" s="1260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22" zoomScale="85" zoomScaleNormal="85" zoomScaleSheetLayoutView="85" zoomScalePageLayoutView="120" workbookViewId="0">
      <selection activeCell="C35" sqref="C35:R37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770" customFormat="1" ht="16.5" customHeight="1">
      <c r="A1" s="768" t="s">
        <v>494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9"/>
      <c r="AH1" s="769"/>
      <c r="AI1" s="769"/>
      <c r="AJ1" s="769"/>
      <c r="AK1" s="769"/>
    </row>
    <row r="2" spans="1:39" ht="3" customHeight="1">
      <c r="A2" s="430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1" t="s">
        <v>356</v>
      </c>
      <c r="B3" s="1298" t="s">
        <v>493</v>
      </c>
      <c r="C3" s="1298"/>
      <c r="D3" s="1298"/>
      <c r="E3" s="1298"/>
      <c r="F3" s="1298"/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  <c r="S3" s="1298"/>
      <c r="T3" s="1298"/>
      <c r="U3" s="1298"/>
      <c r="V3" s="1298"/>
      <c r="W3" s="1299"/>
      <c r="X3" s="1300">
        <f>B_IV!AB32</f>
        <v>0</v>
      </c>
      <c r="Y3" s="1301"/>
      <c r="Z3" s="1301"/>
      <c r="AA3" s="1301"/>
      <c r="AB3" s="1301"/>
      <c r="AC3" s="1301"/>
      <c r="AD3" s="1301"/>
      <c r="AE3" s="1301"/>
      <c r="AF3" s="1301"/>
      <c r="AG3" s="1301"/>
      <c r="AH3" s="1301"/>
      <c r="AI3" s="1302"/>
      <c r="AJ3" s="1297" t="s">
        <v>10</v>
      </c>
      <c r="AK3" s="1297"/>
      <c r="AL3" s="181"/>
    </row>
    <row r="4" spans="1:39" ht="3" customHeight="1">
      <c r="A4" s="430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2"/>
      <c r="B5" s="1297" t="s">
        <v>345</v>
      </c>
      <c r="C5" s="1297"/>
      <c r="D5" s="1297"/>
      <c r="E5" s="1304"/>
      <c r="F5" s="1185"/>
      <c r="G5" s="1303"/>
      <c r="H5" s="1303"/>
      <c r="I5" s="1303"/>
      <c r="J5" s="1303"/>
      <c r="K5" s="1303"/>
      <c r="L5" s="1303"/>
      <c r="M5" s="1303"/>
      <c r="N5" s="1303"/>
      <c r="O5" s="1303"/>
      <c r="P5" s="1303"/>
      <c r="Q5" s="1303"/>
      <c r="R5" s="1303"/>
      <c r="S5" s="1303"/>
      <c r="T5" s="1303"/>
      <c r="U5" s="1303"/>
      <c r="V5" s="1303"/>
      <c r="W5" s="1303"/>
      <c r="X5" s="1303"/>
      <c r="Y5" s="1303"/>
      <c r="Z5" s="1303"/>
      <c r="AA5" s="1303"/>
      <c r="AB5" s="1303"/>
      <c r="AC5" s="1303"/>
      <c r="AD5" s="1303"/>
      <c r="AE5" s="1303"/>
      <c r="AF5" s="1303"/>
      <c r="AG5" s="1303"/>
      <c r="AH5" s="1303"/>
      <c r="AI5" s="1303"/>
      <c r="AJ5" s="204"/>
      <c r="AK5" s="204"/>
      <c r="AL5" s="181"/>
    </row>
    <row r="6" spans="1:39" ht="3" customHeight="1">
      <c r="A6" s="1305"/>
      <c r="B6" s="1306"/>
      <c r="C6" s="1306"/>
      <c r="D6" s="1306"/>
      <c r="E6" s="1306"/>
      <c r="F6" s="13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3" t="s">
        <v>357</v>
      </c>
      <c r="B7" s="1314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14"/>
      <c r="D7" s="1314"/>
      <c r="E7" s="1314"/>
      <c r="F7" s="1314"/>
      <c r="G7" s="1314"/>
      <c r="H7" s="1314"/>
      <c r="I7" s="1314"/>
      <c r="J7" s="1314"/>
      <c r="K7" s="1314"/>
      <c r="L7" s="1314"/>
      <c r="M7" s="1314"/>
      <c r="N7" s="1314"/>
      <c r="O7" s="1314"/>
      <c r="P7" s="1314"/>
      <c r="Q7" s="1314"/>
      <c r="R7" s="1314"/>
      <c r="S7" s="1314"/>
      <c r="T7" s="1314"/>
      <c r="U7" s="1314"/>
      <c r="V7" s="1314"/>
      <c r="W7" s="525"/>
      <c r="X7" s="1307">
        <f>IF(B_IV!E58&gt;0,B_IV!E58,IF(B_IV!AE67&gt;0,B_IV!AE67,0))</f>
        <v>0</v>
      </c>
      <c r="Y7" s="1308"/>
      <c r="Z7" s="1308"/>
      <c r="AA7" s="1308"/>
      <c r="AB7" s="1308"/>
      <c r="AC7" s="1308"/>
      <c r="AD7" s="1308"/>
      <c r="AE7" s="1308"/>
      <c r="AF7" s="1308"/>
      <c r="AG7" s="1308"/>
      <c r="AH7" s="1308"/>
      <c r="AI7" s="1309"/>
      <c r="AJ7" s="405" t="s">
        <v>10</v>
      </c>
      <c r="AK7" s="405"/>
      <c r="AL7" s="181"/>
    </row>
    <row r="8" spans="1:39" ht="12.6" customHeight="1">
      <c r="A8" s="433"/>
      <c r="B8" s="1313" t="s">
        <v>706</v>
      </c>
      <c r="C8" s="1313"/>
      <c r="D8" s="1313"/>
      <c r="E8" s="1313"/>
      <c r="F8" s="1313"/>
      <c r="G8" s="1313"/>
      <c r="H8" s="1313"/>
      <c r="I8" s="1313"/>
      <c r="J8" s="1313"/>
      <c r="K8" s="1313"/>
      <c r="L8" s="1313"/>
      <c r="M8" s="1313"/>
      <c r="N8" s="1313"/>
      <c r="O8" s="1313"/>
      <c r="P8" s="1313"/>
      <c r="Q8" s="1313"/>
      <c r="R8" s="1313"/>
      <c r="S8" s="1313"/>
      <c r="T8" s="1313"/>
      <c r="U8" s="1313"/>
      <c r="V8" s="1313"/>
      <c r="W8" s="525"/>
      <c r="X8" s="1310"/>
      <c r="Y8" s="1311"/>
      <c r="Z8" s="1311"/>
      <c r="AA8" s="1311"/>
      <c r="AB8" s="1311"/>
      <c r="AC8" s="1311"/>
      <c r="AD8" s="1311"/>
      <c r="AE8" s="1311"/>
      <c r="AF8" s="1311"/>
      <c r="AG8" s="1311"/>
      <c r="AH8" s="1311"/>
      <c r="AI8" s="1312"/>
      <c r="AJ8" s="524"/>
      <c r="AK8" s="524"/>
      <c r="AL8" s="181"/>
    </row>
    <row r="9" spans="1:39" ht="3" customHeight="1">
      <c r="A9" s="430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2"/>
      <c r="B10" s="1297" t="s">
        <v>345</v>
      </c>
      <c r="C10" s="1297"/>
      <c r="D10" s="1297"/>
      <c r="E10" s="1304"/>
      <c r="F10" s="1185"/>
      <c r="G10" s="1303"/>
      <c r="H10" s="1303"/>
      <c r="I10" s="1303"/>
      <c r="J10" s="1303"/>
      <c r="K10" s="1303"/>
      <c r="L10" s="1303"/>
      <c r="M10" s="1303"/>
      <c r="N10" s="1303"/>
      <c r="O10" s="1303"/>
      <c r="P10" s="1303"/>
      <c r="Q10" s="1303"/>
      <c r="R10" s="1303"/>
      <c r="S10" s="1303"/>
      <c r="T10" s="1303"/>
      <c r="U10" s="1303"/>
      <c r="V10" s="1303"/>
      <c r="W10" s="1303"/>
      <c r="X10" s="1303"/>
      <c r="Y10" s="1303"/>
      <c r="Z10" s="1303"/>
      <c r="AA10" s="1303"/>
      <c r="AB10" s="1303"/>
      <c r="AC10" s="1303"/>
      <c r="AD10" s="1303"/>
      <c r="AE10" s="1303"/>
      <c r="AF10" s="1303"/>
      <c r="AG10" s="1303"/>
      <c r="AH10" s="1303"/>
      <c r="AI10" s="1303"/>
      <c r="AJ10" s="204"/>
      <c r="AK10" s="204"/>
      <c r="AL10" s="181"/>
    </row>
    <row r="11" spans="1:39" ht="12" customHeight="1">
      <c r="A11" s="432" t="s">
        <v>620</v>
      </c>
      <c r="B11" s="352"/>
      <c r="C11" s="352"/>
      <c r="D11" s="352"/>
      <c r="E11" s="352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204"/>
      <c r="AK11" s="204"/>
      <c r="AL11" s="181"/>
    </row>
    <row r="12" spans="1:39" s="207" customFormat="1" ht="125.7" customHeight="1">
      <c r="A12" s="434" t="s">
        <v>346</v>
      </c>
      <c r="B12" s="1296" t="s">
        <v>988</v>
      </c>
      <c r="C12" s="1296"/>
      <c r="D12" s="1296"/>
      <c r="E12" s="1296"/>
      <c r="F12" s="1296"/>
      <c r="G12" s="1296"/>
      <c r="H12" s="1296"/>
      <c r="I12" s="1296"/>
      <c r="J12" s="1296"/>
      <c r="K12" s="1296"/>
      <c r="L12" s="1296"/>
      <c r="M12" s="1296"/>
      <c r="N12" s="1296"/>
      <c r="O12" s="1296"/>
      <c r="P12" s="1296"/>
      <c r="Q12" s="1296"/>
      <c r="R12" s="1296"/>
      <c r="S12" s="1296"/>
      <c r="T12" s="1296"/>
      <c r="U12" s="1296"/>
      <c r="V12" s="1296"/>
      <c r="W12" s="1296"/>
      <c r="X12" s="1296"/>
      <c r="Y12" s="1296"/>
      <c r="Z12" s="1296"/>
      <c r="AA12" s="1296"/>
      <c r="AB12" s="1296"/>
      <c r="AC12" s="1296"/>
      <c r="AD12" s="1296"/>
      <c r="AE12" s="1296"/>
      <c r="AF12" s="1296"/>
      <c r="AG12" s="1296"/>
      <c r="AH12" s="1296"/>
      <c r="AI12" s="1296"/>
      <c r="AJ12" s="1296"/>
      <c r="AK12" s="1296"/>
      <c r="AL12" s="1296"/>
      <c r="AM12" s="429"/>
    </row>
    <row r="13" spans="1:39" s="207" customFormat="1" ht="14.25" customHeight="1">
      <c r="A13" s="434" t="s">
        <v>351</v>
      </c>
      <c r="B13" s="1279" t="s">
        <v>667</v>
      </c>
      <c r="C13" s="1279"/>
      <c r="D13" s="1279"/>
      <c r="E13" s="1279"/>
      <c r="F13" s="1279"/>
      <c r="G13" s="1279"/>
      <c r="H13" s="1279"/>
      <c r="I13" s="1279"/>
      <c r="J13" s="1279"/>
      <c r="K13" s="1279"/>
      <c r="L13" s="1279"/>
      <c r="M13" s="1279"/>
      <c r="N13" s="1279"/>
      <c r="O13" s="1279"/>
      <c r="P13" s="1279"/>
      <c r="Q13" s="1279"/>
      <c r="R13" s="1279"/>
      <c r="S13" s="1279"/>
      <c r="T13" s="1279"/>
      <c r="U13" s="1279"/>
      <c r="V13" s="1279"/>
      <c r="W13" s="1279"/>
      <c r="X13" s="1279"/>
      <c r="Y13" s="1279"/>
      <c r="Z13" s="1279"/>
      <c r="AA13" s="1279"/>
      <c r="AB13" s="1279"/>
      <c r="AC13" s="1279"/>
      <c r="AD13" s="1279"/>
      <c r="AE13" s="1279"/>
      <c r="AF13" s="1279"/>
      <c r="AG13" s="1279"/>
      <c r="AH13" s="1279"/>
      <c r="AI13" s="1279"/>
      <c r="AJ13" s="1279"/>
      <c r="AK13" s="1279"/>
      <c r="AL13" s="1279"/>
      <c r="AM13" s="429"/>
    </row>
    <row r="14" spans="1:39" s="190" customFormat="1" ht="22.95" customHeight="1">
      <c r="A14" s="434" t="s">
        <v>347</v>
      </c>
      <c r="B14" s="1279" t="s">
        <v>968</v>
      </c>
      <c r="C14" s="1279"/>
      <c r="D14" s="1279"/>
      <c r="E14" s="1279"/>
      <c r="F14" s="1279"/>
      <c r="G14" s="1279"/>
      <c r="H14" s="1279"/>
      <c r="I14" s="1279"/>
      <c r="J14" s="1279"/>
      <c r="K14" s="1279"/>
      <c r="L14" s="1279"/>
      <c r="M14" s="1279"/>
      <c r="N14" s="1279"/>
      <c r="O14" s="1279"/>
      <c r="P14" s="1279"/>
      <c r="Q14" s="1279"/>
      <c r="R14" s="1279"/>
      <c r="S14" s="1279"/>
      <c r="T14" s="1279"/>
      <c r="U14" s="1279"/>
      <c r="V14" s="1279"/>
      <c r="W14" s="1279"/>
      <c r="X14" s="1279"/>
      <c r="Y14" s="1279"/>
      <c r="Z14" s="1279"/>
      <c r="AA14" s="1279"/>
      <c r="AB14" s="1279"/>
      <c r="AC14" s="1279"/>
      <c r="AD14" s="1279"/>
      <c r="AE14" s="1279"/>
      <c r="AF14" s="1279"/>
      <c r="AG14" s="1279"/>
      <c r="AH14" s="1279"/>
      <c r="AI14" s="1279"/>
      <c r="AJ14" s="1279"/>
      <c r="AK14" s="1279"/>
      <c r="AL14" s="1279"/>
      <c r="AM14" s="360"/>
    </row>
    <row r="15" spans="1:39" s="190" customFormat="1" ht="51" customHeight="1">
      <c r="A15" s="434" t="s">
        <v>348</v>
      </c>
      <c r="B15" s="1279" t="s">
        <v>969</v>
      </c>
      <c r="C15" s="1279"/>
      <c r="D15" s="1279"/>
      <c r="E15" s="1279"/>
      <c r="F15" s="1279"/>
      <c r="G15" s="1279"/>
      <c r="H15" s="1279"/>
      <c r="I15" s="1279"/>
      <c r="J15" s="1279"/>
      <c r="K15" s="1279"/>
      <c r="L15" s="1279"/>
      <c r="M15" s="1279"/>
      <c r="N15" s="1279"/>
      <c r="O15" s="1279"/>
      <c r="P15" s="1279"/>
      <c r="Q15" s="1279"/>
      <c r="R15" s="1279"/>
      <c r="S15" s="1279"/>
      <c r="T15" s="1279"/>
      <c r="U15" s="1279"/>
      <c r="V15" s="1279"/>
      <c r="W15" s="1279"/>
      <c r="X15" s="1279"/>
      <c r="Y15" s="1279"/>
      <c r="Z15" s="1279"/>
      <c r="AA15" s="1279"/>
      <c r="AB15" s="1279"/>
      <c r="AC15" s="1279"/>
      <c r="AD15" s="1279"/>
      <c r="AE15" s="1279"/>
      <c r="AF15" s="1279"/>
      <c r="AG15" s="1279"/>
      <c r="AH15" s="1279"/>
      <c r="AI15" s="1279"/>
      <c r="AJ15" s="1279"/>
      <c r="AK15" s="1279"/>
      <c r="AL15" s="1279"/>
      <c r="AM15" s="360"/>
    </row>
    <row r="16" spans="1:39" s="207" customFormat="1" ht="47.4" customHeight="1">
      <c r="A16" s="434" t="s">
        <v>349</v>
      </c>
      <c r="B16" s="1279" t="s">
        <v>728</v>
      </c>
      <c r="C16" s="1279"/>
      <c r="D16" s="1279"/>
      <c r="E16" s="1279"/>
      <c r="F16" s="1279"/>
      <c r="G16" s="1279"/>
      <c r="H16" s="1279"/>
      <c r="I16" s="1279"/>
      <c r="J16" s="1279"/>
      <c r="K16" s="1279"/>
      <c r="L16" s="1279"/>
      <c r="M16" s="1279"/>
      <c r="N16" s="1279"/>
      <c r="O16" s="1279"/>
      <c r="P16" s="1279"/>
      <c r="Q16" s="1279"/>
      <c r="R16" s="1279"/>
      <c r="S16" s="1279"/>
      <c r="T16" s="1279"/>
      <c r="U16" s="1279"/>
      <c r="V16" s="1279"/>
      <c r="W16" s="1279"/>
      <c r="X16" s="1279"/>
      <c r="Y16" s="1279"/>
      <c r="Z16" s="1279"/>
      <c r="AA16" s="1279"/>
      <c r="AB16" s="1279"/>
      <c r="AC16" s="1279"/>
      <c r="AD16" s="1279"/>
      <c r="AE16" s="1279"/>
      <c r="AF16" s="1279"/>
      <c r="AG16" s="1279"/>
      <c r="AH16" s="1279"/>
      <c r="AI16" s="1279"/>
      <c r="AJ16" s="1279"/>
      <c r="AK16" s="1279"/>
      <c r="AL16" s="1279"/>
      <c r="AM16" s="429"/>
    </row>
    <row r="17" spans="1:39" s="190" customFormat="1" ht="25.2" customHeight="1">
      <c r="A17" s="435" t="s">
        <v>449</v>
      </c>
      <c r="B17" s="1279" t="s">
        <v>729</v>
      </c>
      <c r="C17" s="1279"/>
      <c r="D17" s="1279"/>
      <c r="E17" s="1279"/>
      <c r="F17" s="1279"/>
      <c r="G17" s="1279"/>
      <c r="H17" s="1279"/>
      <c r="I17" s="1279"/>
      <c r="J17" s="1279"/>
      <c r="K17" s="1279"/>
      <c r="L17" s="1279"/>
      <c r="M17" s="1279"/>
      <c r="N17" s="1279"/>
      <c r="O17" s="1279"/>
      <c r="P17" s="1279"/>
      <c r="Q17" s="1279"/>
      <c r="R17" s="1279"/>
      <c r="S17" s="1279"/>
      <c r="T17" s="1279"/>
      <c r="U17" s="1279"/>
      <c r="V17" s="1279"/>
      <c r="W17" s="1279"/>
      <c r="X17" s="1279"/>
      <c r="Y17" s="1279"/>
      <c r="Z17" s="1279"/>
      <c r="AA17" s="1279"/>
      <c r="AB17" s="1279"/>
      <c r="AC17" s="1279"/>
      <c r="AD17" s="1279"/>
      <c r="AE17" s="1279"/>
      <c r="AF17" s="1279"/>
      <c r="AG17" s="1279"/>
      <c r="AH17" s="1279"/>
      <c r="AI17" s="1279"/>
      <c r="AJ17" s="1279"/>
      <c r="AK17" s="1279"/>
      <c r="AL17" s="1279"/>
      <c r="AM17" s="360"/>
    </row>
    <row r="18" spans="1:39" s="190" customFormat="1" ht="19.95" customHeight="1">
      <c r="A18" s="435" t="s">
        <v>619</v>
      </c>
      <c r="B18" s="1280" t="s">
        <v>507</v>
      </c>
      <c r="C18" s="1280"/>
      <c r="D18" s="1280"/>
      <c r="E18" s="1280"/>
      <c r="F18" s="1280"/>
      <c r="G18" s="1280"/>
      <c r="H18" s="1280"/>
      <c r="I18" s="1280"/>
      <c r="J18" s="1280"/>
      <c r="K18" s="1280"/>
      <c r="L18" s="1280"/>
      <c r="M18" s="1280"/>
      <c r="N18" s="1280"/>
      <c r="O18" s="1280"/>
      <c r="P18" s="1280"/>
      <c r="Q18" s="1280"/>
      <c r="R18" s="1280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410"/>
      <c r="AM18" s="360"/>
    </row>
    <row r="19" spans="1:39" s="190" customFormat="1" ht="13.5" customHeight="1">
      <c r="A19" s="434"/>
      <c r="B19" s="180" t="s">
        <v>181</v>
      </c>
      <c r="C19" s="1281" t="s">
        <v>508</v>
      </c>
      <c r="D19" s="1282"/>
      <c r="E19" s="351"/>
      <c r="F19" s="351"/>
      <c r="G19" s="351"/>
      <c r="H19" s="180"/>
      <c r="I19" s="1283" t="s">
        <v>509</v>
      </c>
      <c r="J19" s="1280"/>
      <c r="K19" s="1280"/>
      <c r="L19" s="1280"/>
      <c r="M19" s="1280"/>
      <c r="N19" s="1280"/>
      <c r="O19" s="1280"/>
      <c r="P19" s="1280"/>
      <c r="Q19" s="351"/>
      <c r="R19" s="351"/>
      <c r="S19" s="351"/>
      <c r="T19" s="379"/>
      <c r="U19" s="180" t="s">
        <v>181</v>
      </c>
      <c r="V19" s="1283" t="s">
        <v>510</v>
      </c>
      <c r="W19" s="1280"/>
      <c r="X19" s="1280"/>
      <c r="Y19" s="1280"/>
      <c r="Z19" s="1280"/>
      <c r="AA19" s="1280"/>
      <c r="AB19" s="1280"/>
      <c r="AC19" s="1280"/>
      <c r="AD19" s="1280"/>
      <c r="AE19" s="351"/>
      <c r="AF19" s="351"/>
      <c r="AG19" s="180" t="s">
        <v>181</v>
      </c>
      <c r="AH19" s="1280" t="s">
        <v>668</v>
      </c>
      <c r="AI19" s="1280"/>
      <c r="AJ19" s="1280"/>
      <c r="AK19" s="1280"/>
      <c r="AL19" s="208"/>
      <c r="AM19" s="360"/>
    </row>
    <row r="20" spans="1:39" s="190" customFormat="1" ht="4.5" customHeight="1">
      <c r="A20" s="434"/>
      <c r="B20" s="351"/>
      <c r="C20" s="1279" t="s">
        <v>669</v>
      </c>
      <c r="D20" s="1279"/>
      <c r="E20" s="1279"/>
      <c r="F20" s="1279"/>
      <c r="G20" s="1279"/>
      <c r="H20" s="1279"/>
      <c r="I20" s="1279"/>
      <c r="J20" s="1279"/>
      <c r="K20" s="1279"/>
      <c r="L20" s="1279"/>
      <c r="M20" s="1279"/>
      <c r="N20" s="1279"/>
      <c r="O20" s="1279"/>
      <c r="P20" s="1279"/>
      <c r="Q20" s="1279"/>
      <c r="R20" s="1279"/>
      <c r="S20" s="1279"/>
      <c r="T20" s="1279"/>
      <c r="U20" s="1279"/>
      <c r="V20" s="1279"/>
      <c r="W20" s="1279"/>
      <c r="X20" s="1279"/>
      <c r="Y20" s="1279"/>
      <c r="Z20" s="1279"/>
      <c r="AA20" s="1279"/>
      <c r="AB20" s="1279"/>
      <c r="AC20" s="1279"/>
      <c r="AD20" s="1279"/>
      <c r="AE20" s="1279"/>
      <c r="AF20" s="1279"/>
      <c r="AG20" s="1279"/>
      <c r="AH20" s="1279"/>
      <c r="AI20" s="1279"/>
      <c r="AJ20" s="1279"/>
      <c r="AK20" s="1279"/>
      <c r="AL20" s="1279"/>
      <c r="AM20" s="360"/>
    </row>
    <row r="21" spans="1:39" s="190" customFormat="1" ht="13.5" customHeight="1">
      <c r="A21" s="434"/>
      <c r="B21" s="180" t="s">
        <v>181</v>
      </c>
      <c r="C21" s="1279"/>
      <c r="D21" s="1279"/>
      <c r="E21" s="1279"/>
      <c r="F21" s="1279"/>
      <c r="G21" s="1279"/>
      <c r="H21" s="1279"/>
      <c r="I21" s="1279"/>
      <c r="J21" s="1279"/>
      <c r="K21" s="1279"/>
      <c r="L21" s="1279"/>
      <c r="M21" s="1279"/>
      <c r="N21" s="1279"/>
      <c r="O21" s="1279"/>
      <c r="P21" s="1279"/>
      <c r="Q21" s="1279"/>
      <c r="R21" s="1279"/>
      <c r="S21" s="1279"/>
      <c r="T21" s="1279"/>
      <c r="U21" s="1279"/>
      <c r="V21" s="1279"/>
      <c r="W21" s="1279"/>
      <c r="X21" s="1279"/>
      <c r="Y21" s="1279"/>
      <c r="Z21" s="1279"/>
      <c r="AA21" s="1279"/>
      <c r="AB21" s="1279"/>
      <c r="AC21" s="1279"/>
      <c r="AD21" s="1279"/>
      <c r="AE21" s="1279"/>
      <c r="AF21" s="1279"/>
      <c r="AG21" s="1279"/>
      <c r="AH21" s="1279"/>
      <c r="AI21" s="1279"/>
      <c r="AJ21" s="1279"/>
      <c r="AK21" s="1279"/>
      <c r="AL21" s="1279"/>
      <c r="AM21" s="208"/>
    </row>
    <row r="22" spans="1:39" s="190" customFormat="1" ht="4.5" customHeight="1">
      <c r="A22" s="434"/>
      <c r="B22" s="351"/>
      <c r="C22" s="1279"/>
      <c r="D22" s="1279"/>
      <c r="E22" s="1279"/>
      <c r="F22" s="1279"/>
      <c r="G22" s="1279"/>
      <c r="H22" s="1279"/>
      <c r="I22" s="1279"/>
      <c r="J22" s="1279"/>
      <c r="K22" s="1279"/>
      <c r="L22" s="1279"/>
      <c r="M22" s="1279"/>
      <c r="N22" s="1279"/>
      <c r="O22" s="1279"/>
      <c r="P22" s="1279"/>
      <c r="Q22" s="1279"/>
      <c r="R22" s="1279"/>
      <c r="S22" s="1279"/>
      <c r="T22" s="1279"/>
      <c r="U22" s="1279"/>
      <c r="V22" s="1279"/>
      <c r="W22" s="1279"/>
      <c r="X22" s="1279"/>
      <c r="Y22" s="1279"/>
      <c r="Z22" s="1279"/>
      <c r="AA22" s="1279"/>
      <c r="AB22" s="1279"/>
      <c r="AC22" s="1279"/>
      <c r="AD22" s="1279"/>
      <c r="AE22" s="1279"/>
      <c r="AF22" s="1279"/>
      <c r="AG22" s="1279"/>
      <c r="AH22" s="1279"/>
      <c r="AI22" s="1279"/>
      <c r="AJ22" s="1279"/>
      <c r="AK22" s="1279"/>
      <c r="AL22" s="1279"/>
      <c r="AM22" s="360"/>
    </row>
    <row r="23" spans="1:39" s="190" customFormat="1" ht="4.5" customHeight="1">
      <c r="A23" s="434"/>
      <c r="B23" s="351"/>
      <c r="C23" s="1279" t="s">
        <v>670</v>
      </c>
      <c r="D23" s="1279"/>
      <c r="E23" s="1279"/>
      <c r="F23" s="1279"/>
      <c r="G23" s="1279"/>
      <c r="H23" s="1279"/>
      <c r="I23" s="1279"/>
      <c r="J23" s="1279"/>
      <c r="K23" s="1279"/>
      <c r="L23" s="1279"/>
      <c r="M23" s="1279"/>
      <c r="N23" s="1279"/>
      <c r="O23" s="1279"/>
      <c r="P23" s="1279"/>
      <c r="Q23" s="1279"/>
      <c r="R23" s="1279"/>
      <c r="S23" s="1279"/>
      <c r="T23" s="1279"/>
      <c r="U23" s="1279"/>
      <c r="V23" s="1279"/>
      <c r="W23" s="1279"/>
      <c r="X23" s="1279"/>
      <c r="Y23" s="1279"/>
      <c r="Z23" s="1279"/>
      <c r="AA23" s="1279"/>
      <c r="AB23" s="1279"/>
      <c r="AC23" s="1279"/>
      <c r="AD23" s="1279"/>
      <c r="AE23" s="1279"/>
      <c r="AF23" s="1279"/>
      <c r="AG23" s="1279"/>
      <c r="AH23" s="1279"/>
      <c r="AI23" s="1279"/>
      <c r="AJ23" s="1279"/>
      <c r="AK23" s="1279"/>
      <c r="AL23" s="1279"/>
      <c r="AM23" s="360"/>
    </row>
    <row r="24" spans="1:39" s="190" customFormat="1" ht="13.5" customHeight="1">
      <c r="A24" s="434"/>
      <c r="B24" s="180" t="s">
        <v>181</v>
      </c>
      <c r="C24" s="1279"/>
      <c r="D24" s="1279"/>
      <c r="E24" s="1279"/>
      <c r="F24" s="1279"/>
      <c r="G24" s="1279"/>
      <c r="H24" s="1279"/>
      <c r="I24" s="1279"/>
      <c r="J24" s="1279"/>
      <c r="K24" s="1279"/>
      <c r="L24" s="1279"/>
      <c r="M24" s="1279"/>
      <c r="N24" s="1279"/>
      <c r="O24" s="1279"/>
      <c r="P24" s="1279"/>
      <c r="Q24" s="1279"/>
      <c r="R24" s="1279"/>
      <c r="S24" s="1279"/>
      <c r="T24" s="1279"/>
      <c r="U24" s="1279"/>
      <c r="V24" s="1279"/>
      <c r="W24" s="1279"/>
      <c r="X24" s="1279"/>
      <c r="Y24" s="1279"/>
      <c r="Z24" s="1279"/>
      <c r="AA24" s="1279"/>
      <c r="AB24" s="1279"/>
      <c r="AC24" s="1279"/>
      <c r="AD24" s="1279"/>
      <c r="AE24" s="1279"/>
      <c r="AF24" s="1279"/>
      <c r="AG24" s="1279"/>
      <c r="AH24" s="1279"/>
      <c r="AI24" s="1279"/>
      <c r="AJ24" s="1279"/>
      <c r="AK24" s="1279"/>
      <c r="AL24" s="1279"/>
      <c r="AM24" s="360"/>
    </row>
    <row r="25" spans="1:39" s="190" customFormat="1" ht="4.5" customHeight="1">
      <c r="A25" s="434"/>
      <c r="B25" s="351"/>
      <c r="C25" s="1279"/>
      <c r="D25" s="1279"/>
      <c r="E25" s="1279"/>
      <c r="F25" s="1279"/>
      <c r="G25" s="1279"/>
      <c r="H25" s="1279"/>
      <c r="I25" s="1279"/>
      <c r="J25" s="1279"/>
      <c r="K25" s="1279"/>
      <c r="L25" s="1279"/>
      <c r="M25" s="1279"/>
      <c r="N25" s="1279"/>
      <c r="O25" s="1279"/>
      <c r="P25" s="1279"/>
      <c r="Q25" s="1279"/>
      <c r="R25" s="1279"/>
      <c r="S25" s="1279"/>
      <c r="T25" s="1279"/>
      <c r="U25" s="1279"/>
      <c r="V25" s="1279"/>
      <c r="W25" s="1279"/>
      <c r="X25" s="1279"/>
      <c r="Y25" s="1279"/>
      <c r="Z25" s="1279"/>
      <c r="AA25" s="1279"/>
      <c r="AB25" s="1279"/>
      <c r="AC25" s="1279"/>
      <c r="AD25" s="1279"/>
      <c r="AE25" s="1279"/>
      <c r="AF25" s="1279"/>
      <c r="AG25" s="1279"/>
      <c r="AH25" s="1279"/>
      <c r="AI25" s="1279"/>
      <c r="AJ25" s="1279"/>
      <c r="AK25" s="1279"/>
      <c r="AL25" s="1279"/>
      <c r="AM25" s="360"/>
    </row>
    <row r="26" spans="1:39" s="190" customFormat="1" ht="4.5" customHeight="1">
      <c r="A26" s="434"/>
      <c r="B26" s="351"/>
      <c r="C26" s="1279" t="s">
        <v>671</v>
      </c>
      <c r="D26" s="1279"/>
      <c r="E26" s="1279"/>
      <c r="F26" s="1279"/>
      <c r="G26" s="1279"/>
      <c r="H26" s="1279"/>
      <c r="I26" s="1279"/>
      <c r="J26" s="1279"/>
      <c r="K26" s="1279"/>
      <c r="L26" s="1279"/>
      <c r="M26" s="1279"/>
      <c r="N26" s="1279"/>
      <c r="O26" s="1279"/>
      <c r="P26" s="1279"/>
      <c r="Q26" s="1279"/>
      <c r="R26" s="1279"/>
      <c r="S26" s="1279"/>
      <c r="T26" s="1279"/>
      <c r="U26" s="1279"/>
      <c r="V26" s="1279"/>
      <c r="W26" s="1279"/>
      <c r="X26" s="1279"/>
      <c r="Y26" s="1279"/>
      <c r="Z26" s="1279"/>
      <c r="AA26" s="1279"/>
      <c r="AB26" s="1279"/>
      <c r="AC26" s="1279"/>
      <c r="AD26" s="1279"/>
      <c r="AE26" s="1279"/>
      <c r="AF26" s="1279"/>
      <c r="AG26" s="1279"/>
      <c r="AH26" s="1279"/>
      <c r="AI26" s="1279"/>
      <c r="AJ26" s="1279"/>
      <c r="AK26" s="1279"/>
      <c r="AL26" s="1279"/>
      <c r="AM26" s="360"/>
    </row>
    <row r="27" spans="1:39" s="190" customFormat="1" ht="13.5" customHeight="1">
      <c r="A27" s="434"/>
      <c r="B27" s="180" t="s">
        <v>181</v>
      </c>
      <c r="C27" s="1279"/>
      <c r="D27" s="1279"/>
      <c r="E27" s="1279"/>
      <c r="F27" s="1279"/>
      <c r="G27" s="1279"/>
      <c r="H27" s="1279"/>
      <c r="I27" s="1279"/>
      <c r="J27" s="1279"/>
      <c r="K27" s="1279"/>
      <c r="L27" s="1279"/>
      <c r="M27" s="1279"/>
      <c r="N27" s="1279"/>
      <c r="O27" s="1279"/>
      <c r="P27" s="1279"/>
      <c r="Q27" s="1279"/>
      <c r="R27" s="1279"/>
      <c r="S27" s="1279"/>
      <c r="T27" s="1279"/>
      <c r="U27" s="1279"/>
      <c r="V27" s="1279"/>
      <c r="W27" s="1279"/>
      <c r="X27" s="1279"/>
      <c r="Y27" s="1279"/>
      <c r="Z27" s="1279"/>
      <c r="AA27" s="1279"/>
      <c r="AB27" s="1279"/>
      <c r="AC27" s="1279"/>
      <c r="AD27" s="1279"/>
      <c r="AE27" s="1279"/>
      <c r="AF27" s="1279"/>
      <c r="AG27" s="1279"/>
      <c r="AH27" s="1279"/>
      <c r="AI27" s="1279"/>
      <c r="AJ27" s="1279"/>
      <c r="AK27" s="1279"/>
      <c r="AL27" s="1279"/>
      <c r="AM27" s="360"/>
    </row>
    <row r="28" spans="1:39" s="190" customFormat="1" ht="4.5" customHeight="1">
      <c r="A28" s="434"/>
      <c r="B28" s="351"/>
      <c r="C28" s="1279"/>
      <c r="D28" s="1279"/>
      <c r="E28" s="1279"/>
      <c r="F28" s="1279"/>
      <c r="G28" s="1279"/>
      <c r="H28" s="1279"/>
      <c r="I28" s="1279"/>
      <c r="J28" s="1279"/>
      <c r="K28" s="1279"/>
      <c r="L28" s="1279"/>
      <c r="M28" s="1279"/>
      <c r="N28" s="1279"/>
      <c r="O28" s="1279"/>
      <c r="P28" s="1279"/>
      <c r="Q28" s="1279"/>
      <c r="R28" s="1279"/>
      <c r="S28" s="1279"/>
      <c r="T28" s="1279"/>
      <c r="U28" s="1279"/>
      <c r="V28" s="1279"/>
      <c r="W28" s="1279"/>
      <c r="X28" s="1279"/>
      <c r="Y28" s="1279"/>
      <c r="Z28" s="1279"/>
      <c r="AA28" s="1279"/>
      <c r="AB28" s="1279"/>
      <c r="AC28" s="1279"/>
      <c r="AD28" s="1279"/>
      <c r="AE28" s="1279"/>
      <c r="AF28" s="1279"/>
      <c r="AG28" s="1279"/>
      <c r="AH28" s="1279"/>
      <c r="AI28" s="1279"/>
      <c r="AJ28" s="1279"/>
      <c r="AK28" s="1279"/>
      <c r="AL28" s="1279"/>
      <c r="AM28" s="360"/>
    </row>
    <row r="29" spans="1:39" s="190" customFormat="1" ht="5.7" customHeight="1">
      <c r="A29" s="42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60"/>
    </row>
    <row r="30" spans="1:39" s="190" customFormat="1" ht="13.2" customHeight="1">
      <c r="A30" s="436" t="s">
        <v>8</v>
      </c>
      <c r="B30" s="1318" t="s">
        <v>419</v>
      </c>
      <c r="C30" s="1318"/>
      <c r="D30" s="1318"/>
      <c r="E30" s="1318"/>
      <c r="F30" s="1318"/>
      <c r="G30" s="1318"/>
      <c r="H30" s="1318"/>
      <c r="I30" s="1318"/>
      <c r="J30" s="1318"/>
      <c r="K30" s="1318"/>
      <c r="L30" s="1318"/>
      <c r="M30" s="1318"/>
      <c r="N30" s="1318"/>
      <c r="O30" s="1318"/>
      <c r="P30" s="1318"/>
      <c r="Q30" s="1318"/>
      <c r="R30" s="1318"/>
      <c r="S30" s="1318"/>
      <c r="T30" s="1318"/>
      <c r="U30" s="1318"/>
      <c r="V30" s="1318"/>
      <c r="W30" s="1318"/>
      <c r="X30" s="1318"/>
      <c r="Y30" s="1318"/>
      <c r="Z30" s="1318"/>
      <c r="AA30" s="1318"/>
      <c r="AB30" s="1318"/>
      <c r="AC30" s="1318"/>
      <c r="AD30" s="1318"/>
      <c r="AE30" s="1318"/>
      <c r="AF30" s="1318"/>
      <c r="AG30" s="1318"/>
      <c r="AH30" s="1318"/>
      <c r="AI30" s="1318"/>
      <c r="AJ30" s="1318"/>
      <c r="AK30" s="1318"/>
      <c r="AL30" s="1318"/>
      <c r="AM30" s="360"/>
    </row>
    <row r="31" spans="1:39" s="190" customFormat="1" ht="27.6" customHeight="1">
      <c r="A31" s="434" t="s">
        <v>350</v>
      </c>
      <c r="B31" s="1279" t="s">
        <v>435</v>
      </c>
      <c r="C31" s="1279"/>
      <c r="D31" s="1279"/>
      <c r="E31" s="1279"/>
      <c r="F31" s="1279"/>
      <c r="G31" s="1279"/>
      <c r="H31" s="1279"/>
      <c r="I31" s="1279"/>
      <c r="J31" s="1279"/>
      <c r="K31" s="1279"/>
      <c r="L31" s="1279"/>
      <c r="M31" s="1279"/>
      <c r="N31" s="1279"/>
      <c r="O31" s="1279"/>
      <c r="P31" s="1279"/>
      <c r="Q31" s="1279"/>
      <c r="R31" s="1279"/>
      <c r="S31" s="1279"/>
      <c r="T31" s="1279"/>
      <c r="U31" s="1279"/>
      <c r="V31" s="1279"/>
      <c r="W31" s="1279"/>
      <c r="X31" s="1279"/>
      <c r="Y31" s="1279"/>
      <c r="Z31" s="1279"/>
      <c r="AA31" s="1279"/>
      <c r="AB31" s="1279"/>
      <c r="AC31" s="1279"/>
      <c r="AD31" s="1279"/>
      <c r="AE31" s="1279"/>
      <c r="AF31" s="1279"/>
      <c r="AG31" s="1279"/>
      <c r="AH31" s="1279"/>
      <c r="AI31" s="1279"/>
      <c r="AJ31" s="1279"/>
      <c r="AK31" s="1279"/>
      <c r="AL31" s="1279"/>
      <c r="AM31" s="360"/>
    </row>
    <row r="32" spans="1:39" s="190" customFormat="1" ht="37.200000000000003" customHeight="1">
      <c r="A32" s="434" t="s">
        <v>351</v>
      </c>
      <c r="B32" s="1279" t="s">
        <v>912</v>
      </c>
      <c r="C32" s="1279"/>
      <c r="D32" s="1279"/>
      <c r="E32" s="1279"/>
      <c r="F32" s="1279"/>
      <c r="G32" s="1279"/>
      <c r="H32" s="1279"/>
      <c r="I32" s="1279"/>
      <c r="J32" s="1279"/>
      <c r="K32" s="1279"/>
      <c r="L32" s="1279"/>
      <c r="M32" s="1279"/>
      <c r="N32" s="1279"/>
      <c r="O32" s="1279"/>
      <c r="P32" s="1279"/>
      <c r="Q32" s="1279"/>
      <c r="R32" s="1279"/>
      <c r="S32" s="1279"/>
      <c r="T32" s="1279"/>
      <c r="U32" s="1279"/>
      <c r="V32" s="1279"/>
      <c r="W32" s="1279"/>
      <c r="X32" s="1279"/>
      <c r="Y32" s="1279"/>
      <c r="Z32" s="1279"/>
      <c r="AA32" s="1279"/>
      <c r="AB32" s="1279"/>
      <c r="AC32" s="1279"/>
      <c r="AD32" s="1279"/>
      <c r="AE32" s="1279"/>
      <c r="AF32" s="1279"/>
      <c r="AG32" s="1279"/>
      <c r="AH32" s="1279"/>
      <c r="AI32" s="1279"/>
      <c r="AJ32" s="1279"/>
      <c r="AK32" s="1279"/>
      <c r="AL32" s="1279"/>
      <c r="AM32" s="360"/>
    </row>
    <row r="33" spans="1:38" ht="6" customHeight="1">
      <c r="A33" s="43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38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84"/>
      <c r="V34" s="1285"/>
      <c r="W34" s="1285"/>
      <c r="X34" s="1285"/>
      <c r="Y34" s="1285"/>
      <c r="Z34" s="1285"/>
      <c r="AA34" s="1285"/>
      <c r="AB34" s="1285"/>
      <c r="AC34" s="1285"/>
      <c r="AD34" s="1285"/>
      <c r="AE34" s="1285"/>
      <c r="AF34" s="1285"/>
      <c r="AG34" s="1285"/>
      <c r="AH34" s="1285"/>
      <c r="AI34" s="1285"/>
      <c r="AJ34" s="1285"/>
      <c r="AK34" s="1286"/>
      <c r="AL34" s="181"/>
    </row>
    <row r="35" spans="1:38" ht="15" customHeight="1">
      <c r="A35" s="438"/>
      <c r="B35" s="213"/>
      <c r="C35" s="1293"/>
      <c r="D35" s="1293"/>
      <c r="E35" s="1293"/>
      <c r="F35" s="1293"/>
      <c r="G35" s="1293"/>
      <c r="H35" s="1293"/>
      <c r="I35" s="1293"/>
      <c r="J35" s="1293"/>
      <c r="K35" s="1293"/>
      <c r="L35" s="1293"/>
      <c r="M35" s="1293"/>
      <c r="N35" s="1293"/>
      <c r="O35" s="1293"/>
      <c r="P35" s="1293"/>
      <c r="Q35" s="1293"/>
      <c r="R35" s="1293"/>
      <c r="S35" s="214"/>
      <c r="T35" s="212"/>
      <c r="U35" s="1287"/>
      <c r="V35" s="1288"/>
      <c r="W35" s="1288"/>
      <c r="X35" s="1288"/>
      <c r="Y35" s="1288"/>
      <c r="Z35" s="1288"/>
      <c r="AA35" s="1288"/>
      <c r="AB35" s="1288"/>
      <c r="AC35" s="1288"/>
      <c r="AD35" s="1288"/>
      <c r="AE35" s="1288"/>
      <c r="AF35" s="1288"/>
      <c r="AG35" s="1288"/>
      <c r="AH35" s="1288"/>
      <c r="AI35" s="1288"/>
      <c r="AJ35" s="1288"/>
      <c r="AK35" s="1289"/>
      <c r="AL35" s="181"/>
    </row>
    <row r="36" spans="1:38" ht="15" customHeight="1">
      <c r="A36" s="216"/>
      <c r="B36" s="213"/>
      <c r="C36" s="1293"/>
      <c r="D36" s="1293"/>
      <c r="E36" s="1293"/>
      <c r="F36" s="1293"/>
      <c r="G36" s="1293"/>
      <c r="H36" s="1293"/>
      <c r="I36" s="1293"/>
      <c r="J36" s="1293"/>
      <c r="K36" s="1293"/>
      <c r="L36" s="1293"/>
      <c r="M36" s="1293"/>
      <c r="N36" s="1293"/>
      <c r="O36" s="1293"/>
      <c r="P36" s="1293"/>
      <c r="Q36" s="1293"/>
      <c r="R36" s="1293"/>
      <c r="S36" s="215"/>
      <c r="T36" s="216"/>
      <c r="U36" s="1287"/>
      <c r="V36" s="1288"/>
      <c r="W36" s="1288"/>
      <c r="X36" s="1288"/>
      <c r="Y36" s="1288"/>
      <c r="Z36" s="1288"/>
      <c r="AA36" s="1288"/>
      <c r="AB36" s="1288"/>
      <c r="AC36" s="1288"/>
      <c r="AD36" s="1288"/>
      <c r="AE36" s="1288"/>
      <c r="AF36" s="1288"/>
      <c r="AG36" s="1288"/>
      <c r="AH36" s="1288"/>
      <c r="AI36" s="1288"/>
      <c r="AJ36" s="1288"/>
      <c r="AK36" s="1289"/>
      <c r="AL36" s="181"/>
    </row>
    <row r="37" spans="1:38" ht="15" customHeight="1">
      <c r="A37" s="176"/>
      <c r="B37" s="213"/>
      <c r="C37" s="1293"/>
      <c r="D37" s="1293"/>
      <c r="E37" s="1293"/>
      <c r="F37" s="1293"/>
      <c r="G37" s="1293"/>
      <c r="H37" s="1293"/>
      <c r="I37" s="1293"/>
      <c r="J37" s="1293"/>
      <c r="K37" s="1293"/>
      <c r="L37" s="1293"/>
      <c r="M37" s="1293"/>
      <c r="N37" s="1293"/>
      <c r="O37" s="1293"/>
      <c r="P37" s="1293"/>
      <c r="Q37" s="1293"/>
      <c r="R37" s="1293"/>
      <c r="S37" s="175"/>
      <c r="T37" s="181"/>
      <c r="U37" s="1287"/>
      <c r="V37" s="1288"/>
      <c r="W37" s="1288"/>
      <c r="X37" s="1288"/>
      <c r="Y37" s="1288"/>
      <c r="Z37" s="1288"/>
      <c r="AA37" s="1288"/>
      <c r="AB37" s="1288"/>
      <c r="AC37" s="1288"/>
      <c r="AD37" s="1288"/>
      <c r="AE37" s="1288"/>
      <c r="AF37" s="1288"/>
      <c r="AG37" s="1288"/>
      <c r="AH37" s="1288"/>
      <c r="AI37" s="1288"/>
      <c r="AJ37" s="1288"/>
      <c r="AK37" s="1289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90"/>
      <c r="V38" s="1291"/>
      <c r="W38" s="1291"/>
      <c r="X38" s="1291"/>
      <c r="Y38" s="1291"/>
      <c r="Z38" s="1291"/>
      <c r="AA38" s="1291"/>
      <c r="AB38" s="1291"/>
      <c r="AC38" s="1291"/>
      <c r="AD38" s="1291"/>
      <c r="AE38" s="1291"/>
      <c r="AF38" s="1291"/>
      <c r="AG38" s="1291"/>
      <c r="AH38" s="1291"/>
      <c r="AI38" s="1291"/>
      <c r="AJ38" s="1291"/>
      <c r="AK38" s="1292"/>
      <c r="AL38" s="181"/>
    </row>
    <row r="39" spans="1:38" ht="12" customHeight="1">
      <c r="A39" s="176"/>
      <c r="B39" s="1316" t="s">
        <v>4</v>
      </c>
      <c r="C39" s="1316"/>
      <c r="D39" s="1316"/>
      <c r="E39" s="1316"/>
      <c r="F39" s="1316"/>
      <c r="G39" s="1316"/>
      <c r="H39" s="1316"/>
      <c r="I39" s="1316"/>
      <c r="J39" s="1316"/>
      <c r="K39" s="1316"/>
      <c r="L39" s="1316"/>
      <c r="M39" s="1317"/>
      <c r="N39" s="1317"/>
      <c r="O39" s="1317"/>
      <c r="P39" s="1317"/>
      <c r="Q39" s="1317"/>
      <c r="R39" s="1317"/>
      <c r="S39" s="1317"/>
      <c r="T39" s="204"/>
      <c r="U39" s="1315" t="s">
        <v>584</v>
      </c>
      <c r="V39" s="1315"/>
      <c r="W39" s="1315"/>
      <c r="X39" s="1315"/>
      <c r="Y39" s="1315"/>
      <c r="Z39" s="1315"/>
      <c r="AA39" s="1315"/>
      <c r="AB39" s="1315"/>
      <c r="AC39" s="1315"/>
      <c r="AD39" s="1315"/>
      <c r="AE39" s="1315"/>
      <c r="AF39" s="1315"/>
      <c r="AG39" s="1315"/>
      <c r="AH39" s="1315"/>
      <c r="AI39" s="1315"/>
      <c r="AJ39" s="1315"/>
      <c r="AK39" s="1315"/>
      <c r="AL39" s="181"/>
    </row>
    <row r="40" spans="1:38" ht="21.45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315"/>
      <c r="V40" s="1315"/>
      <c r="W40" s="1315"/>
      <c r="X40" s="1315"/>
      <c r="Y40" s="1315"/>
      <c r="Z40" s="1315"/>
      <c r="AA40" s="1315"/>
      <c r="AB40" s="1315"/>
      <c r="AC40" s="1315"/>
      <c r="AD40" s="1315"/>
      <c r="AE40" s="1315"/>
      <c r="AF40" s="1315"/>
      <c r="AG40" s="1315"/>
      <c r="AH40" s="1315"/>
      <c r="AI40" s="1315"/>
      <c r="AJ40" s="1315"/>
      <c r="AK40" s="1315"/>
      <c r="AL40" s="181"/>
    </row>
    <row r="41" spans="1:38" ht="129.44999999999999" customHeight="1">
      <c r="A41" s="1294" t="s">
        <v>903</v>
      </c>
      <c r="B41" s="1295"/>
      <c r="C41" s="1295"/>
      <c r="D41" s="1295"/>
      <c r="E41" s="1295"/>
      <c r="F41" s="1295"/>
      <c r="G41" s="1295"/>
      <c r="H41" s="1295"/>
      <c r="I41" s="1295"/>
      <c r="J41" s="1295"/>
      <c r="K41" s="1295"/>
      <c r="L41" s="1295"/>
      <c r="M41" s="1295"/>
      <c r="N41" s="1295"/>
      <c r="O41" s="1295"/>
      <c r="P41" s="1295"/>
      <c r="Q41" s="1295"/>
      <c r="R41" s="1295"/>
      <c r="S41" s="1295"/>
      <c r="T41" s="1295"/>
      <c r="U41" s="1295"/>
      <c r="V41" s="1295"/>
      <c r="W41" s="1295"/>
      <c r="X41" s="1295"/>
      <c r="Y41" s="1295"/>
      <c r="Z41" s="1295"/>
      <c r="AA41" s="1295"/>
      <c r="AB41" s="1295"/>
      <c r="AC41" s="1295"/>
      <c r="AD41" s="1295"/>
      <c r="AE41" s="1295"/>
      <c r="AF41" s="1295"/>
      <c r="AG41" s="1295"/>
      <c r="AH41" s="1295"/>
      <c r="AI41" s="1295"/>
      <c r="AJ41" s="1295"/>
      <c r="AK41" s="1295"/>
      <c r="AL41" s="1295"/>
    </row>
    <row r="42" spans="1:38" ht="35.4" customHeight="1">
      <c r="A42" s="1277" t="s">
        <v>984</v>
      </c>
      <c r="B42" s="1278"/>
      <c r="C42" s="1278"/>
      <c r="D42" s="1278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  <c r="O42" s="1278"/>
      <c r="P42" s="1278"/>
      <c r="Q42" s="1278"/>
      <c r="R42" s="1278"/>
      <c r="S42" s="1278"/>
      <c r="T42" s="1278"/>
      <c r="U42" s="1278"/>
      <c r="V42" s="1278"/>
      <c r="W42" s="1278"/>
      <c r="X42" s="1278"/>
      <c r="Y42" s="1278"/>
      <c r="Z42" s="1278"/>
      <c r="AA42" s="1278"/>
      <c r="AB42" s="1278"/>
      <c r="AC42" s="1278"/>
      <c r="AD42" s="1278"/>
      <c r="AE42" s="1278"/>
      <c r="AF42" s="1278"/>
      <c r="AG42" s="1278"/>
      <c r="AH42" s="1278"/>
      <c r="AI42" s="1278"/>
      <c r="AJ42" s="1278"/>
      <c r="AK42" s="1278"/>
      <c r="AL42" s="1278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5" zoomScale="115" zoomScaleNormal="85" zoomScaleSheetLayoutView="115" zoomScalePageLayoutView="110" workbookViewId="0">
      <selection activeCell="A51" sqref="A51:O51"/>
    </sheetView>
  </sheetViews>
  <sheetFormatPr defaultColWidth="9.109375" defaultRowHeight="13.2"/>
  <cols>
    <col min="1" max="1" width="0.33203125" style="630" hidden="1" customWidth="1"/>
    <col min="2" max="2" width="2.5546875" style="637" customWidth="1"/>
    <col min="3" max="3" width="2.6640625" style="630" customWidth="1"/>
    <col min="4" max="22" width="2.5546875" style="630" customWidth="1"/>
    <col min="23" max="27" width="2.6640625" style="630" customWidth="1"/>
    <col min="28" max="31" width="3.44140625" style="630" customWidth="1"/>
    <col min="32" max="33" width="3.5546875" style="630" customWidth="1"/>
    <col min="34" max="35" width="2.6640625" style="630" customWidth="1"/>
    <col min="36" max="36" width="3.44140625" style="630" customWidth="1"/>
    <col min="37" max="37" width="4.33203125" style="630" customWidth="1"/>
    <col min="38" max="38" width="3.44140625" style="630" customWidth="1"/>
    <col min="39" max="39" width="11.6640625" style="630" hidden="1" customWidth="1"/>
    <col min="40" max="40" width="2" style="630" customWidth="1"/>
    <col min="41" max="16384" width="9.109375" style="630"/>
  </cols>
  <sheetData>
    <row r="1" spans="1:40" ht="12" hidden="1" customHeight="1">
      <c r="A1" s="628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</row>
    <row r="2" spans="1:40" ht="9.6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</row>
    <row r="3" spans="1:40" s="767" customFormat="1" ht="34.950000000000003" customHeight="1">
      <c r="A3" s="764"/>
      <c r="B3" s="765"/>
      <c r="C3" s="1320" t="s">
        <v>849</v>
      </c>
      <c r="D3" s="1321"/>
      <c r="E3" s="1321"/>
      <c r="F3" s="1321"/>
      <c r="G3" s="1321"/>
      <c r="H3" s="1321"/>
      <c r="I3" s="1321"/>
      <c r="J3" s="1321"/>
      <c r="K3" s="1321"/>
      <c r="L3" s="1321"/>
      <c r="M3" s="1321"/>
      <c r="N3" s="1321"/>
      <c r="O3" s="1321"/>
      <c r="P3" s="1321"/>
      <c r="Q3" s="1321"/>
      <c r="R3" s="1321"/>
      <c r="S3" s="1321"/>
      <c r="T3" s="1321"/>
      <c r="U3" s="1321"/>
      <c r="V3" s="1321"/>
      <c r="W3" s="1321"/>
      <c r="X3" s="1321"/>
      <c r="Y3" s="1321"/>
      <c r="Z3" s="1321"/>
      <c r="AA3" s="1321"/>
      <c r="AB3" s="1321"/>
      <c r="AC3" s="1321"/>
      <c r="AD3" s="1321"/>
      <c r="AE3" s="1321"/>
      <c r="AF3" s="1321"/>
      <c r="AG3" s="1321"/>
      <c r="AH3" s="1321"/>
      <c r="AI3" s="1321"/>
      <c r="AJ3" s="1321"/>
      <c r="AK3" s="1321"/>
      <c r="AL3" s="766"/>
      <c r="AM3" s="765"/>
      <c r="AN3" s="765"/>
    </row>
    <row r="4" spans="1:40" ht="69.599999999999994" customHeight="1">
      <c r="A4" s="775"/>
      <c r="B4" s="776" t="s">
        <v>9</v>
      </c>
      <c r="C4" s="1322" t="s">
        <v>850</v>
      </c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/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629"/>
      <c r="AN4" s="629"/>
    </row>
    <row r="5" spans="1:40" ht="45" customHeight="1">
      <c r="A5" s="775"/>
      <c r="B5" s="776" t="s">
        <v>11</v>
      </c>
      <c r="C5" s="1322" t="s">
        <v>915</v>
      </c>
      <c r="D5" s="1323"/>
      <c r="E5" s="1323"/>
      <c r="F5" s="1323"/>
      <c r="G5" s="1323"/>
      <c r="H5" s="1323"/>
      <c r="I5" s="1323"/>
      <c r="J5" s="1323"/>
      <c r="K5" s="1323"/>
      <c r="L5" s="1323"/>
      <c r="M5" s="1323"/>
      <c r="N5" s="1323"/>
      <c r="O5" s="1323"/>
      <c r="P5" s="1323"/>
      <c r="Q5" s="1323"/>
      <c r="R5" s="1323"/>
      <c r="S5" s="1323"/>
      <c r="T5" s="1323"/>
      <c r="U5" s="1323"/>
      <c r="V5" s="1323"/>
      <c r="W5" s="1323"/>
      <c r="X5" s="1323"/>
      <c r="Y5" s="1323"/>
      <c r="Z5" s="1323"/>
      <c r="AA5" s="1323"/>
      <c r="AB5" s="1323"/>
      <c r="AC5" s="1323"/>
      <c r="AD5" s="1323"/>
      <c r="AE5" s="1323"/>
      <c r="AF5" s="1323"/>
      <c r="AG5" s="1323"/>
      <c r="AH5" s="1323"/>
      <c r="AI5" s="1323"/>
      <c r="AJ5" s="1323"/>
      <c r="AK5" s="1323"/>
      <c r="AL5" s="1323"/>
      <c r="AM5" s="629"/>
      <c r="AN5" s="629"/>
    </row>
    <row r="6" spans="1:40" ht="24" customHeight="1">
      <c r="A6" s="775"/>
      <c r="B6" s="776" t="s">
        <v>8</v>
      </c>
      <c r="C6" s="1324" t="s">
        <v>970</v>
      </c>
      <c r="D6" s="1325"/>
      <c r="E6" s="1325"/>
      <c r="F6" s="1325"/>
      <c r="G6" s="1325"/>
      <c r="H6" s="1325"/>
      <c r="I6" s="1325"/>
      <c r="J6" s="1325"/>
      <c r="K6" s="1325"/>
      <c r="L6" s="1325"/>
      <c r="M6" s="1325"/>
      <c r="N6" s="1325"/>
      <c r="O6" s="1325"/>
      <c r="P6" s="1325"/>
      <c r="Q6" s="1325"/>
      <c r="R6" s="1325"/>
      <c r="S6" s="1325"/>
      <c r="T6" s="1325"/>
      <c r="U6" s="1325"/>
      <c r="V6" s="1325"/>
      <c r="W6" s="1325"/>
      <c r="X6" s="1325"/>
      <c r="Y6" s="1325"/>
      <c r="Z6" s="1325"/>
      <c r="AA6" s="1325"/>
      <c r="AB6" s="1325"/>
      <c r="AC6" s="1325"/>
      <c r="AD6" s="1325"/>
      <c r="AE6" s="1325"/>
      <c r="AF6" s="1325"/>
      <c r="AG6" s="1325"/>
      <c r="AH6" s="1325"/>
      <c r="AI6" s="1325"/>
      <c r="AJ6" s="1325"/>
      <c r="AK6" s="1325"/>
      <c r="AL6" s="1325"/>
      <c r="AM6" s="629"/>
      <c r="AN6" s="629"/>
    </row>
    <row r="7" spans="1:40" ht="57" customHeight="1">
      <c r="A7" s="775"/>
      <c r="B7" s="776" t="s">
        <v>12</v>
      </c>
      <c r="C7" s="1324" t="s">
        <v>917</v>
      </c>
      <c r="D7" s="1326"/>
      <c r="E7" s="1326"/>
      <c r="F7" s="1326"/>
      <c r="G7" s="1326"/>
      <c r="H7" s="1326"/>
      <c r="I7" s="1326"/>
      <c r="J7" s="1326"/>
      <c r="K7" s="1326"/>
      <c r="L7" s="1326"/>
      <c r="M7" s="1326"/>
      <c r="N7" s="1326"/>
      <c r="O7" s="1326"/>
      <c r="P7" s="1326"/>
      <c r="Q7" s="1326"/>
      <c r="R7" s="1326"/>
      <c r="S7" s="1326"/>
      <c r="T7" s="1326"/>
      <c r="U7" s="1326"/>
      <c r="V7" s="1326"/>
      <c r="W7" s="1326"/>
      <c r="X7" s="1326"/>
      <c r="Y7" s="1326"/>
      <c r="Z7" s="1326"/>
      <c r="AA7" s="1326"/>
      <c r="AB7" s="1326"/>
      <c r="AC7" s="1326"/>
      <c r="AD7" s="1326"/>
      <c r="AE7" s="1326"/>
      <c r="AF7" s="1326"/>
      <c r="AG7" s="1326"/>
      <c r="AH7" s="1326"/>
      <c r="AI7" s="1326"/>
      <c r="AJ7" s="1326"/>
      <c r="AK7" s="1326"/>
      <c r="AL7" s="1326"/>
      <c r="AM7" s="629"/>
      <c r="AN7" s="629"/>
    </row>
    <row r="8" spans="1:40" ht="13.95" customHeight="1">
      <c r="A8" s="628"/>
      <c r="B8" s="632"/>
      <c r="C8" s="58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29"/>
      <c r="AN8" s="629"/>
    </row>
    <row r="9" spans="1:40" ht="67.2" customHeight="1">
      <c r="A9" s="628"/>
      <c r="B9" s="629"/>
      <c r="C9" s="1327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  <c r="T9" s="1329"/>
      <c r="U9" s="634"/>
      <c r="V9" s="1330"/>
      <c r="W9" s="1331"/>
      <c r="X9" s="1331"/>
      <c r="Y9" s="1331"/>
      <c r="Z9" s="1331"/>
      <c r="AA9" s="1331"/>
      <c r="AB9" s="1331"/>
      <c r="AC9" s="1331"/>
      <c r="AD9" s="1331"/>
      <c r="AE9" s="1331"/>
      <c r="AF9" s="1331"/>
      <c r="AG9" s="1331"/>
      <c r="AH9" s="1331"/>
      <c r="AI9" s="1331"/>
      <c r="AJ9" s="1331"/>
      <c r="AK9" s="1332"/>
      <c r="AL9" s="631"/>
      <c r="AM9" s="629"/>
      <c r="AN9" s="629"/>
    </row>
    <row r="10" spans="1:40" ht="34.950000000000003" customHeight="1">
      <c r="A10" s="628"/>
      <c r="B10" s="629"/>
      <c r="C10" s="635"/>
      <c r="D10" s="1333" t="s">
        <v>722</v>
      </c>
      <c r="E10" s="1333"/>
      <c r="F10" s="1333"/>
      <c r="G10" s="1333"/>
      <c r="H10" s="1333"/>
      <c r="I10" s="1333"/>
      <c r="J10" s="1333"/>
      <c r="K10" s="1333"/>
      <c r="L10" s="1333"/>
      <c r="M10" s="1333"/>
      <c r="N10" s="1333"/>
      <c r="O10" s="1333"/>
      <c r="P10" s="1333"/>
      <c r="Q10" s="1333"/>
      <c r="R10" s="1333"/>
      <c r="S10" s="636"/>
      <c r="T10" s="636"/>
      <c r="U10" s="634"/>
      <c r="V10" s="634"/>
      <c r="W10" s="1333" t="s">
        <v>835</v>
      </c>
      <c r="X10" s="1333"/>
      <c r="Y10" s="1333"/>
      <c r="Z10" s="1333"/>
      <c r="AA10" s="1333"/>
      <c r="AB10" s="1333"/>
      <c r="AC10" s="1333"/>
      <c r="AD10" s="1333"/>
      <c r="AE10" s="1333"/>
      <c r="AF10" s="1333"/>
      <c r="AG10" s="1333"/>
      <c r="AH10" s="1333"/>
      <c r="AI10" s="1333"/>
      <c r="AJ10" s="1333"/>
      <c r="AK10" s="636"/>
      <c r="AL10" s="631"/>
      <c r="AM10" s="629"/>
      <c r="AN10" s="629"/>
    </row>
    <row r="11" spans="1:40" ht="67.2" customHeight="1">
      <c r="A11" s="628"/>
      <c r="B11" s="629"/>
      <c r="C11" s="1334" t="s">
        <v>971</v>
      </c>
      <c r="D11" s="1335"/>
      <c r="E11" s="1335"/>
      <c r="F11" s="1335"/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5"/>
      <c r="R11" s="1335"/>
      <c r="S11" s="1335"/>
      <c r="T11" s="1335"/>
      <c r="U11" s="1335"/>
      <c r="V11" s="1335"/>
      <c r="W11" s="1335"/>
      <c r="X11" s="1335"/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5"/>
      <c r="AJ11" s="1335"/>
      <c r="AK11" s="1335"/>
      <c r="AL11" s="631"/>
      <c r="AM11" s="629"/>
      <c r="AN11" s="629"/>
    </row>
    <row r="12" spans="1:40" ht="42.75" customHeight="1">
      <c r="A12" s="628"/>
      <c r="B12" s="629"/>
      <c r="C12" s="1334" t="s">
        <v>972</v>
      </c>
      <c r="D12" s="1335"/>
      <c r="E12" s="1335"/>
      <c r="F12" s="1335"/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5"/>
      <c r="R12" s="1335"/>
      <c r="S12" s="1335"/>
      <c r="T12" s="1335"/>
      <c r="U12" s="1335"/>
      <c r="V12" s="1335"/>
      <c r="W12" s="1335"/>
      <c r="X12" s="1335"/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5"/>
      <c r="AJ12" s="1335"/>
      <c r="AK12" s="1335"/>
      <c r="AL12" s="631"/>
      <c r="AM12" s="629"/>
      <c r="AN12" s="629"/>
    </row>
    <row r="13" spans="1:40" ht="61.5" customHeight="1">
      <c r="A13" s="628"/>
      <c r="B13" s="629"/>
      <c r="C13" s="1334" t="s">
        <v>973</v>
      </c>
      <c r="D13" s="1335"/>
      <c r="E13" s="1335"/>
      <c r="F13" s="1335"/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5"/>
      <c r="R13" s="1335"/>
      <c r="S13" s="1335"/>
      <c r="T13" s="1335"/>
      <c r="U13" s="1335"/>
      <c r="V13" s="1335"/>
      <c r="W13" s="1335"/>
      <c r="X13" s="1335"/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5"/>
      <c r="AJ13" s="1335"/>
      <c r="AK13" s="1335"/>
      <c r="AL13" s="631"/>
      <c r="AM13" s="629"/>
      <c r="AN13" s="629"/>
    </row>
    <row r="14" spans="1:40" ht="38.4" customHeight="1">
      <c r="A14" s="628"/>
      <c r="B14" s="1319"/>
      <c r="C14" s="1319"/>
      <c r="D14" s="1319"/>
      <c r="E14" s="1319"/>
      <c r="F14" s="1319"/>
      <c r="G14" s="1319"/>
      <c r="H14" s="1319"/>
      <c r="I14" s="1319"/>
      <c r="J14" s="1319"/>
      <c r="K14" s="1319"/>
      <c r="L14" s="1319"/>
      <c r="M14" s="1319"/>
      <c r="N14" s="1319"/>
      <c r="O14" s="1319"/>
      <c r="P14" s="1319"/>
      <c r="Q14" s="1319"/>
      <c r="R14" s="1319"/>
      <c r="S14" s="1319"/>
      <c r="T14" s="1319"/>
      <c r="U14" s="1319"/>
      <c r="V14" s="1319"/>
      <c r="W14" s="1319"/>
      <c r="X14" s="1319"/>
      <c r="Y14" s="1319"/>
      <c r="Z14" s="1319"/>
      <c r="AA14" s="1319"/>
      <c r="AB14" s="1319"/>
      <c r="AC14" s="1319"/>
      <c r="AD14" s="1319"/>
      <c r="AE14" s="1319"/>
      <c r="AF14" s="1319"/>
      <c r="AG14" s="1319"/>
      <c r="AH14" s="1319"/>
      <c r="AI14" s="1319"/>
      <c r="AJ14" s="1319"/>
      <c r="AK14" s="1319"/>
      <c r="AL14" s="1319"/>
      <c r="AM14" s="1319"/>
      <c r="AN14" s="1319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98C5E9-B075-4E66-BC5B-4C8AD153F0D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user</cp:lastModifiedBy>
  <cp:lastPrinted>2022-06-01T12:31:51Z</cp:lastPrinted>
  <dcterms:created xsi:type="dcterms:W3CDTF">2007-12-13T09:58:23Z</dcterms:created>
  <dcterms:modified xsi:type="dcterms:W3CDTF">2022-10-06T09:45:30Z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